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1"/>
  </bookViews>
  <sheets>
    <sheet name="Leones" sheetId="1" r:id="rId1"/>
    <sheet name="Dollar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'Dollar'!$A$1:$L$49</definedName>
    <definedName name="_xlnm.Print_Area" localSheetId="0">'Leones'!$A$1:$L$49</definedName>
  </definedNames>
  <calcPr fullCalcOnLoad="1"/>
</workbook>
</file>

<file path=xl/comments1.xml><?xml version="1.0" encoding="utf-8"?>
<comments xmlns="http://schemas.openxmlformats.org/spreadsheetml/2006/main">
  <authors>
    <author>starleh</author>
  </authors>
  <commentList>
    <comment ref="E110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28/01/15</t>
        </r>
      </text>
    </comment>
    <comment ref="E59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28/01/15</t>
        </r>
      </text>
    </comment>
  </commentList>
</comments>
</file>

<file path=xl/comments2.xml><?xml version="1.0" encoding="utf-8"?>
<comments xmlns="http://schemas.openxmlformats.org/spreadsheetml/2006/main">
  <authors>
    <author>starleh</author>
  </authors>
  <commentList>
    <comment ref="E113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28/01/15</t>
        </r>
      </text>
    </comment>
    <comment ref="E60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28/01/15</t>
        </r>
      </text>
    </comment>
    <comment ref="E70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provisional</t>
        </r>
      </text>
    </comment>
  </commentList>
</comments>
</file>

<file path=xl/sharedStrings.xml><?xml version="1.0" encoding="utf-8"?>
<sst xmlns="http://schemas.openxmlformats.org/spreadsheetml/2006/main" count="609" uniqueCount="64">
  <si>
    <t>VALUE OF IMPORTS BY COMMODITY SECTIONS (THOUSAND LEONES)</t>
  </si>
  <si>
    <t xml:space="preserve">         0</t>
  </si>
  <si>
    <t xml:space="preserve">              1</t>
  </si>
  <si>
    <t xml:space="preserve">          2</t>
  </si>
  <si>
    <t xml:space="preserve">              3</t>
  </si>
  <si>
    <t xml:space="preserve">        4</t>
  </si>
  <si>
    <t xml:space="preserve">           5</t>
  </si>
  <si>
    <t xml:space="preserve">               6</t>
  </si>
  <si>
    <t xml:space="preserve">            7</t>
  </si>
  <si>
    <t xml:space="preserve">         8</t>
  </si>
  <si>
    <t xml:space="preserve">              9     </t>
  </si>
  <si>
    <t xml:space="preserve"> </t>
  </si>
  <si>
    <t xml:space="preserve">  MANUFD.GOODS</t>
  </si>
  <si>
    <t>MACHINERY &amp;</t>
  </si>
  <si>
    <t xml:space="preserve">   MISC.</t>
  </si>
  <si>
    <t xml:space="preserve">     MISC.</t>
  </si>
  <si>
    <t xml:space="preserve"> BEVERAGES &amp;</t>
  </si>
  <si>
    <t xml:space="preserve">   CRUDE</t>
  </si>
  <si>
    <t>MINERAL FUEL</t>
  </si>
  <si>
    <t xml:space="preserve"> ANIMAL &amp;</t>
  </si>
  <si>
    <t xml:space="preserve">  CLASSFD. BY</t>
  </si>
  <si>
    <t xml:space="preserve">  TRANSPORT</t>
  </si>
  <si>
    <t>MANUFD.</t>
  </si>
  <si>
    <t>TRANSACTIONS</t>
  </si>
  <si>
    <t xml:space="preserve">  T O T A L</t>
  </si>
  <si>
    <t xml:space="preserve">   FOOD</t>
  </si>
  <si>
    <t xml:space="preserve">    TOBACCO</t>
  </si>
  <si>
    <t>MATERIALS</t>
  </si>
  <si>
    <t>&amp; LUBRICANTS</t>
  </si>
  <si>
    <t xml:space="preserve"> VEG. OILS</t>
  </si>
  <si>
    <t>CHEMICALS</t>
  </si>
  <si>
    <t xml:space="preserve">  MATERIALS</t>
  </si>
  <si>
    <t xml:space="preserve">  EQUIPMENT</t>
  </si>
  <si>
    <t>ARTICLES</t>
  </si>
  <si>
    <t xml:space="preserve">  &amp; COMMODTS.</t>
  </si>
  <si>
    <t>I M P O R T 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</si>
  <si>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</si>
  <si>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</si>
  <si>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</si>
  <si>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</si>
  <si>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</si>
  <si>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</si>
  <si>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</si>
  <si>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</si>
  <si>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</si>
  <si>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</si>
  <si>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</si>
  <si>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</si>
  <si>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JAN-MAR</t>
  </si>
  <si>
    <t>APR-JUN</t>
  </si>
  <si>
    <t>JUL-SEPT</t>
  </si>
  <si>
    <t>OCT-DEC</t>
  </si>
  <si>
    <t>JAN-JUN</t>
  </si>
  <si>
    <t>JUL-DEC</t>
  </si>
  <si>
    <t>JAN-DEC</t>
  </si>
  <si>
    <t>SOURCE: Customs and Excise Department; Individual Oil Importing Companies and Petroleum Monitoring Unit</t>
  </si>
  <si>
    <t>Consistency check</t>
  </si>
  <si>
    <t>VALUE OF IMPORTS BY COMMODITY SECTIONS (THOUSAND US DOLLARS)</t>
  </si>
  <si>
    <t>* Provisional till end of period</t>
  </si>
  <si>
    <t>From Import calculation</t>
  </si>
  <si>
    <t>Cross checked</t>
  </si>
  <si>
    <t>`</t>
  </si>
  <si>
    <t>JUL-SEPT*</t>
  </si>
  <si>
    <t>* Provisional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</si>
</sst>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-* #,##0.0_-;\-* #,##0.0_-;_-* &quot;-&quot;?_-;_-@_-"/>
    <numFmt numFmtId="174" formatCode="_-* #,##0.0_-;\-* #,##0.0_-;_-* &quot;-&quot;??_-;_-@_-"/>
    <numFmt numFmtId="175" formatCode="_-* #,##0_-;\-* #,##0_-;_-* &quot;-&quot;??_-;_-@_-"/>
    <numFmt numFmtId="176" formatCode="_(* #,##0.0_);_(* \(#,##0.0\);_(* &quot;-&quot;?_);_(@_)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-* #,##0.000000_-;\-* #,##0.000000_-;_-* &quot;-&quot;??_-;_-@_-"/>
    <numFmt numFmtId="186" formatCode="_-* #,##0.0000000_-;\-* #,##0.0000000_-;_-* &quot;-&quot;??_-;_-@_-"/>
    <numFmt numFmtId="187" formatCode="_-* #,##0.00000000_-;\-* #,##0.00000000_-;_-* &quot;-&quot;??_-;_-@_-"/>
    <numFmt numFmtId="188" formatCode="_-* #,##0_-;\-* #,##0_-;_-* &quot;-&quot;?_-;_-@_-"/>
    <numFmt numFmtId="189" formatCode="_-* #,##0.00_-;\-* #,##0.00_-;_-* &quot;-&quot;?_-;_-@_-"/>
  </numFmts>
  <fonts count="53">
    <font>
      <sz val="10"/>
      <name val="Arial"/>
      <family val="0"/>
    </font>
    <font>
      <b/>
      <sz val="24"/>
      <name val="Helv"/>
      <family val="0"/>
    </font>
    <font>
      <sz val="13"/>
      <name val="Arial"/>
      <family val="2"/>
    </font>
    <font>
      <b/>
      <sz val="13"/>
      <name val="Helv"/>
      <family val="0"/>
    </font>
    <font>
      <b/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sz val="13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174" fontId="4" fillId="0" borderId="12" xfId="42" applyNumberFormat="1" applyFont="1" applyBorder="1" applyAlignment="1">
      <alignment/>
    </xf>
    <xf numFmtId="174" fontId="4" fillId="0" borderId="15" xfId="42" applyNumberFormat="1" applyFont="1" applyBorder="1" applyAlignment="1">
      <alignment/>
    </xf>
    <xf numFmtId="174" fontId="4" fillId="0" borderId="16" xfId="42" applyNumberFormat="1" applyFont="1" applyBorder="1" applyAlignment="1">
      <alignment/>
    </xf>
    <xf numFmtId="174" fontId="0" fillId="0" borderId="0" xfId="0" applyNumberFormat="1" applyAlignment="1">
      <alignment/>
    </xf>
    <xf numFmtId="174" fontId="4" fillId="0" borderId="17" xfId="42" applyNumberFormat="1" applyFont="1" applyBorder="1" applyAlignment="1">
      <alignment/>
    </xf>
    <xf numFmtId="174" fontId="2" fillId="0" borderId="12" xfId="42" applyNumberFormat="1" applyFont="1" applyBorder="1" applyAlignment="1">
      <alignment/>
    </xf>
    <xf numFmtId="174" fontId="2" fillId="0" borderId="17" xfId="42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174" fontId="4" fillId="0" borderId="12" xfId="42" applyNumberFormat="1" applyFont="1" applyFill="1" applyBorder="1" applyAlignment="1">
      <alignment/>
    </xf>
    <xf numFmtId="174" fontId="4" fillId="0" borderId="0" xfId="42" applyNumberFormat="1" applyFont="1" applyBorder="1" applyAlignment="1">
      <alignment/>
    </xf>
    <xf numFmtId="174" fontId="4" fillId="33" borderId="0" xfId="42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2" xfId="0" applyFont="1" applyBorder="1" applyAlignment="1">
      <alignment/>
    </xf>
    <xf numFmtId="174" fontId="2" fillId="0" borderId="0" xfId="0" applyNumberFormat="1" applyFont="1" applyBorder="1" applyAlignment="1">
      <alignment/>
    </xf>
    <xf numFmtId="174" fontId="4" fillId="0" borderId="23" xfId="42" applyNumberFormat="1" applyFont="1" applyBorder="1" applyAlignment="1">
      <alignment/>
    </xf>
    <xf numFmtId="0" fontId="3" fillId="0" borderId="25" xfId="0" applyFont="1" applyBorder="1" applyAlignment="1">
      <alignment/>
    </xf>
    <xf numFmtId="174" fontId="4" fillId="0" borderId="26" xfId="42" applyNumberFormat="1" applyFont="1" applyBorder="1" applyAlignment="1">
      <alignment/>
    </xf>
    <xf numFmtId="174" fontId="2" fillId="0" borderId="27" xfId="42" applyNumberFormat="1" applyFont="1" applyBorder="1" applyAlignment="1">
      <alignment/>
    </xf>
    <xf numFmtId="174" fontId="2" fillId="0" borderId="0" xfId="42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33" borderId="28" xfId="0" applyFont="1" applyFill="1" applyBorder="1" applyAlignment="1">
      <alignment/>
    </xf>
    <xf numFmtId="174" fontId="2" fillId="0" borderId="19" xfId="0" applyNumberFormat="1" applyFont="1" applyBorder="1" applyAlignment="1">
      <alignment/>
    </xf>
    <xf numFmtId="0" fontId="1" fillId="0" borderId="29" xfId="0" applyFont="1" applyBorder="1" applyAlignment="1">
      <alignment horizontal="left"/>
    </xf>
    <xf numFmtId="0" fontId="7" fillId="33" borderId="30" xfId="0" applyFont="1" applyFill="1" applyBorder="1" applyAlignment="1">
      <alignment/>
    </xf>
    <xf numFmtId="171" fontId="8" fillId="0" borderId="17" xfId="42" applyFont="1" applyBorder="1" applyAlignment="1">
      <alignment/>
    </xf>
    <xf numFmtId="174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74" fontId="4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171" fontId="2" fillId="0" borderId="0" xfId="42" applyFont="1" applyAlignment="1">
      <alignment/>
    </xf>
    <xf numFmtId="171" fontId="2" fillId="0" borderId="31" xfId="42" applyFont="1" applyFill="1" applyBorder="1" applyAlignment="1">
      <alignment/>
    </xf>
    <xf numFmtId="174" fontId="0" fillId="0" borderId="0" xfId="42" applyNumberFormat="1" applyFont="1" applyAlignment="1">
      <alignment/>
    </xf>
    <xf numFmtId="174" fontId="0" fillId="0" borderId="0" xfId="42" applyNumberFormat="1" applyFont="1" applyFill="1" applyAlignment="1">
      <alignment/>
    </xf>
    <xf numFmtId="0" fontId="0" fillId="34" borderId="0" xfId="0" applyFill="1" applyAlignment="1">
      <alignment/>
    </xf>
    <xf numFmtId="174" fontId="0" fillId="34" borderId="0" xfId="0" applyNumberFormat="1" applyFill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2" xfId="0" applyFont="1" applyFill="1" applyBorder="1" applyAlignment="1">
      <alignment/>
    </xf>
    <xf numFmtId="174" fontId="4" fillId="0" borderId="23" xfId="42" applyNumberFormat="1" applyFont="1" applyFill="1" applyBorder="1" applyAlignment="1">
      <alignment/>
    </xf>
    <xf numFmtId="171" fontId="2" fillId="0" borderId="0" xfId="42" applyFont="1" applyFill="1" applyAlignment="1">
      <alignment/>
    </xf>
    <xf numFmtId="171" fontId="12" fillId="0" borderId="0" xfId="42" applyFont="1" applyBorder="1" applyAlignment="1">
      <alignment/>
    </xf>
    <xf numFmtId="0" fontId="13" fillId="0" borderId="0" xfId="0" applyFont="1" applyAlignment="1">
      <alignment/>
    </xf>
    <xf numFmtId="174" fontId="13" fillId="0" borderId="0" xfId="42" applyNumberFormat="1" applyFont="1" applyAlignment="1">
      <alignment/>
    </xf>
    <xf numFmtId="171" fontId="13" fillId="0" borderId="0" xfId="42" applyFont="1" applyAlignment="1">
      <alignment/>
    </xf>
    <xf numFmtId="171" fontId="13" fillId="0" borderId="0" xfId="0" applyNumberFormat="1" applyFont="1" applyAlignment="1">
      <alignment/>
    </xf>
    <xf numFmtId="173" fontId="0" fillId="0" borderId="0" xfId="0" applyNumberFormat="1" applyAlignment="1">
      <alignment/>
    </xf>
    <xf numFmtId="171" fontId="0" fillId="0" borderId="0" xfId="0" applyNumberFormat="1" applyAlignment="1">
      <alignment/>
    </xf>
    <xf numFmtId="189" fontId="0" fillId="0" borderId="0" xfId="0" applyNumberFormat="1" applyAlignment="1">
      <alignment/>
    </xf>
    <xf numFmtId="171" fontId="0" fillId="0" borderId="0" xfId="0" applyNumberFormat="1" applyFill="1" applyAlignment="1">
      <alignment/>
    </xf>
    <xf numFmtId="174" fontId="4" fillId="0" borderId="17" xfId="42" applyNumberFormat="1" applyFont="1" applyFill="1" applyBorder="1" applyAlignment="1">
      <alignment/>
    </xf>
    <xf numFmtId="171" fontId="16" fillId="0" borderId="0" xfId="42" applyFont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9" fillId="0" borderId="36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PBUP_30%20August_2012\International%20Finance%20Section(1)\International%20Trade%202\Imports\IMPORT%20CALCULATION\IMPCAL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PBUP_30%20August_2012\International%20Finance%20Section(1)\International%20Trade%202\Imports\IMPORT%20CALCULATION\IMPCAL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PBUP_30%20August_2012\International%20Finance%20Section(1)\International%20Trade%202\Imports\IMPORT%20CALCULATION\IMPCAL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PBUP_30%20August_2012\International%20Finance%20Section(1)\International%20Trade%202\Imports\IMPORT%20CALCULATION\IMPCAL2015_Revised_Sept%20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PBUP_30%20August_2012\International%20Finance%20Section(1)\International%20Trade%202\Imports\IMPORT%20CALCULATION\IMPCAL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dept\Users\ajosiah.BSL1\Desktop\TRADE\Imports\IMPORT%20CALCULATION\IMPCAL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cal-Jan"/>
      <sheetName val="Imcal-Feb"/>
      <sheetName val="Impcal-Mar"/>
      <sheetName val="Impcal-Apr"/>
      <sheetName val="Impcal-May"/>
      <sheetName val="Impcal-Jun"/>
      <sheetName val="Impcal-Jul"/>
      <sheetName val="Impcal-Aug"/>
      <sheetName val="Impcal-Sep"/>
      <sheetName val="Impcal-Oct"/>
      <sheetName val="Impcal-Nov"/>
      <sheetName val="Impcal-Dec"/>
      <sheetName val="Sheet1"/>
    </sheetNames>
    <sheetDataSet>
      <sheetData sheetId="0">
        <row r="37">
          <cell r="E37">
            <v>617444873719.2751</v>
          </cell>
          <cell r="F37">
            <v>141327954.46871397</v>
          </cell>
        </row>
      </sheetData>
      <sheetData sheetId="1">
        <row r="37">
          <cell r="E37">
            <v>419596308229.7458</v>
          </cell>
          <cell r="F37">
            <v>96287374.95949648</v>
          </cell>
        </row>
      </sheetData>
      <sheetData sheetId="2">
        <row r="38">
          <cell r="E38">
            <v>564175732327.0549</v>
          </cell>
          <cell r="F38">
            <v>129604698.39010692</v>
          </cell>
        </row>
      </sheetData>
      <sheetData sheetId="3">
        <row r="38">
          <cell r="E38">
            <v>378306304128.0913</v>
          </cell>
          <cell r="F38">
            <v>86963967.7087207</v>
          </cell>
        </row>
      </sheetData>
      <sheetData sheetId="4">
        <row r="38">
          <cell r="E38">
            <v>607876545816.304</v>
          </cell>
          <cell r="F38">
            <v>139944090.60832882</v>
          </cell>
        </row>
      </sheetData>
      <sheetData sheetId="5">
        <row r="38">
          <cell r="E38">
            <v>707773725664.0884</v>
          </cell>
          <cell r="F38">
            <v>163061214.88664737</v>
          </cell>
        </row>
      </sheetData>
      <sheetData sheetId="6">
        <row r="37">
          <cell r="E37">
            <v>702685856542.7703</v>
          </cell>
          <cell r="F37">
            <v>162092564.75477332</v>
          </cell>
        </row>
      </sheetData>
      <sheetData sheetId="7">
        <row r="37">
          <cell r="E37">
            <v>519921888501.8434</v>
          </cell>
          <cell r="F37">
            <v>119849310.3023292</v>
          </cell>
        </row>
      </sheetData>
      <sheetData sheetId="8">
        <row r="37">
          <cell r="E37">
            <v>624234755994.7654</v>
          </cell>
          <cell r="F37">
            <v>143883948.68104476</v>
          </cell>
        </row>
      </sheetData>
      <sheetData sheetId="9">
        <row r="37">
          <cell r="E37">
            <v>700140392301.9326</v>
          </cell>
          <cell r="F37">
            <v>161469630.72426116</v>
          </cell>
        </row>
      </sheetData>
      <sheetData sheetId="10">
        <row r="37">
          <cell r="E37">
            <v>619471820984.3167</v>
          </cell>
          <cell r="F37">
            <v>142889526.25972632</v>
          </cell>
        </row>
      </sheetData>
      <sheetData sheetId="11">
        <row r="37">
          <cell r="E37">
            <v>503110952969.9824</v>
          </cell>
          <cell r="F37">
            <v>116156763.8820547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cal-Jan"/>
      <sheetName val="Imcal-Feb"/>
      <sheetName val="Impcal-Mar"/>
      <sheetName val="Impcal-Apr"/>
      <sheetName val="Impcal-May"/>
      <sheetName val="Impcal-Jun"/>
      <sheetName val="Impcal-Jul"/>
      <sheetName val="Impcal-Aug"/>
      <sheetName val="Impcal-Sep"/>
      <sheetName val="Impcal-Oct"/>
      <sheetName val="Impcal-Nov"/>
      <sheetName val="Impcal-Dec"/>
      <sheetName val="Sheet1"/>
    </sheetNames>
    <sheetDataSet>
      <sheetData sheetId="0">
        <row r="37">
          <cell r="E37">
            <v>706745777579.041</v>
          </cell>
          <cell r="F37">
            <v>163333520.7404284</v>
          </cell>
        </row>
      </sheetData>
      <sheetData sheetId="1">
        <row r="37">
          <cell r="E37">
            <v>861271639596.2443</v>
          </cell>
          <cell r="F37">
            <v>199205197.49932793</v>
          </cell>
        </row>
      </sheetData>
      <sheetData sheetId="2">
        <row r="38">
          <cell r="E38">
            <v>521758041461.6267</v>
          </cell>
          <cell r="F38">
            <v>120792423.46534675</v>
          </cell>
        </row>
      </sheetData>
      <sheetData sheetId="3">
        <row r="38">
          <cell r="E38">
            <v>527259072409.4768</v>
          </cell>
          <cell r="F38">
            <v>122047603.51228946</v>
          </cell>
        </row>
      </sheetData>
      <sheetData sheetId="4">
        <row r="38">
          <cell r="E38">
            <v>983204608278.8833</v>
          </cell>
          <cell r="F38">
            <v>227342109.4897043</v>
          </cell>
        </row>
      </sheetData>
      <sheetData sheetId="5">
        <row r="38">
          <cell r="E38">
            <v>701749302275.2434</v>
          </cell>
          <cell r="F38">
            <v>162058579.53527611</v>
          </cell>
        </row>
      </sheetData>
      <sheetData sheetId="6">
        <row r="37">
          <cell r="E37">
            <v>523678725625.75244</v>
          </cell>
          <cell r="F37">
            <v>121007083.632937</v>
          </cell>
        </row>
      </sheetData>
      <sheetData sheetId="7">
        <row r="37">
          <cell r="E37">
            <v>660022225765.8843</v>
          </cell>
          <cell r="F37">
            <v>152417403.11795887</v>
          </cell>
        </row>
      </sheetData>
      <sheetData sheetId="8">
        <row r="37">
          <cell r="E37">
            <v>574778951543.5383</v>
          </cell>
          <cell r="F37">
            <v>132566141.70509604</v>
          </cell>
        </row>
      </sheetData>
      <sheetData sheetId="9">
        <row r="37">
          <cell r="E37">
            <v>592513670331.5732</v>
          </cell>
          <cell r="F37">
            <v>136456602.12051505</v>
          </cell>
        </row>
      </sheetData>
      <sheetData sheetId="10">
        <row r="37">
          <cell r="E37">
            <v>541616713465.605</v>
          </cell>
          <cell r="F37">
            <v>124464953.5949418</v>
          </cell>
        </row>
      </sheetData>
      <sheetData sheetId="11">
        <row r="37">
          <cell r="E37">
            <v>515264652805.8883</v>
          </cell>
          <cell r="F37">
            <v>118251296.72391565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cal-Jan"/>
      <sheetName val="Imcal-Feb"/>
      <sheetName val="Impcal-Mar"/>
      <sheetName val="Impcal-Apr"/>
      <sheetName val="Impcal-May"/>
      <sheetName val="Impcal-Jun"/>
      <sheetName val="Impcal-Jul"/>
      <sheetName val="Impcal-Aug"/>
      <sheetName val="Impcal-Sep"/>
      <sheetName val="Impcal-Oct"/>
      <sheetName val="Impcal-Nov"/>
      <sheetName val="Impcal-Dec"/>
      <sheetName val="Sheet1"/>
    </sheetNames>
    <sheetDataSet>
      <sheetData sheetId="0">
        <row r="37">
          <cell r="E37">
            <v>527493521436.37994</v>
          </cell>
          <cell r="F37">
            <v>121561332.52131209</v>
          </cell>
        </row>
      </sheetData>
      <sheetData sheetId="1">
        <row r="37">
          <cell r="E37">
            <v>551815159535.3403</v>
          </cell>
          <cell r="F37">
            <v>126882061.2216352</v>
          </cell>
        </row>
      </sheetData>
      <sheetData sheetId="2">
        <row r="38">
          <cell r="E38">
            <v>726572791133.6</v>
          </cell>
          <cell r="F38">
            <v>166805820.086689</v>
          </cell>
        </row>
      </sheetData>
      <sheetData sheetId="3">
        <row r="38">
          <cell r="E38">
            <v>619792475900.811</v>
          </cell>
          <cell r="F38">
            <v>142176738.03900412</v>
          </cell>
        </row>
      </sheetData>
      <sheetData sheetId="4">
        <row r="38">
          <cell r="E38">
            <v>658496808771.8408</v>
          </cell>
          <cell r="F38">
            <v>150948554.7387885</v>
          </cell>
        </row>
      </sheetData>
      <sheetData sheetId="5">
        <row r="38">
          <cell r="E38">
            <v>753219899005.75</v>
          </cell>
          <cell r="F38">
            <v>172064652.52304947</v>
          </cell>
        </row>
      </sheetData>
      <sheetData sheetId="6">
        <row r="37">
          <cell r="E37">
            <v>590580277307.9633</v>
          </cell>
          <cell r="F37">
            <v>132936029.95278953</v>
          </cell>
        </row>
      </sheetData>
      <sheetData sheetId="7">
        <row r="37">
          <cell r="E37">
            <v>664203817490.115</v>
          </cell>
          <cell r="F37">
            <v>146796404.03701383</v>
          </cell>
        </row>
      </sheetData>
      <sheetData sheetId="8">
        <row r="37">
          <cell r="E37">
            <v>427309715798.375</v>
          </cell>
          <cell r="F37">
            <v>92069990.51922049</v>
          </cell>
        </row>
      </sheetData>
      <sheetData sheetId="9">
        <row r="37">
          <cell r="E37">
            <v>588680119257.9692</v>
          </cell>
          <cell r="F37">
            <v>124136763.65939984</v>
          </cell>
        </row>
      </sheetData>
      <sheetData sheetId="10">
        <row r="37">
          <cell r="E37">
            <v>529929186950.8512</v>
          </cell>
          <cell r="F37">
            <v>109299942.81629156</v>
          </cell>
        </row>
      </sheetData>
      <sheetData sheetId="11">
        <row r="37">
          <cell r="E37">
            <v>408237317014.85547</v>
          </cell>
          <cell r="F37">
            <v>82513251.3744283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cal-Jan Revised"/>
      <sheetName val="Imcal-Feb"/>
      <sheetName val="Impcal-Mar"/>
      <sheetName val="Impcal-Apr"/>
      <sheetName val="Impcal-May"/>
      <sheetName val="Impcal-Jun Revised"/>
      <sheetName val="Impcal-Jul"/>
      <sheetName val="Impcal-Aug"/>
      <sheetName val="Impcal-Sep"/>
      <sheetName val="Impcal-Oct"/>
      <sheetName val="Impcal-Nov"/>
      <sheetName val="Impcal-Dec"/>
      <sheetName val="Sheet1"/>
    </sheetNames>
    <sheetDataSet>
      <sheetData sheetId="0">
        <row r="38">
          <cell r="E38">
            <v>1353138576211.2358</v>
          </cell>
          <cell r="F38">
            <v>274422985.1265473</v>
          </cell>
        </row>
      </sheetData>
      <sheetData sheetId="1">
        <row r="37">
          <cell r="E37">
            <v>499487624150.68646</v>
          </cell>
          <cell r="F37">
            <v>101791249.23082761</v>
          </cell>
        </row>
      </sheetData>
      <sheetData sheetId="2">
        <row r="38">
          <cell r="E38">
            <v>652240064503.3132</v>
          </cell>
          <cell r="F38">
            <v>133676021.46704894</v>
          </cell>
        </row>
      </sheetData>
      <sheetData sheetId="3">
        <row r="38">
          <cell r="E38">
            <v>545767205025.427</v>
          </cell>
          <cell r="F38">
            <v>112395373.14817126</v>
          </cell>
        </row>
      </sheetData>
      <sheetData sheetId="4">
        <row r="38">
          <cell r="E38">
            <v>637208521451.5089</v>
          </cell>
          <cell r="F38">
            <v>131507658.06227109</v>
          </cell>
        </row>
      </sheetData>
      <sheetData sheetId="5">
        <row r="38">
          <cell r="E38">
            <v>816506509598.458</v>
          </cell>
          <cell r="F38">
            <v>167145994.0754143</v>
          </cell>
        </row>
      </sheetData>
      <sheetData sheetId="6">
        <row r="37">
          <cell r="E37">
            <v>622357456292.091</v>
          </cell>
          <cell r="F37">
            <v>127027539.40635282</v>
          </cell>
        </row>
      </sheetData>
      <sheetData sheetId="7">
        <row r="37">
          <cell r="E37">
            <v>423746540746.4562</v>
          </cell>
          <cell r="F37">
            <v>84701705.7906369</v>
          </cell>
        </row>
      </sheetData>
      <sheetData sheetId="8">
        <row r="37">
          <cell r="E37">
            <v>722656015331.418</v>
          </cell>
          <cell r="F37">
            <v>139403119.89772585</v>
          </cell>
        </row>
      </sheetData>
      <sheetData sheetId="9">
        <row r="37">
          <cell r="E37">
            <v>419038486259.8567</v>
          </cell>
          <cell r="F37">
            <v>77927302.96986529</v>
          </cell>
        </row>
      </sheetData>
      <sheetData sheetId="10">
        <row r="37">
          <cell r="E37">
            <v>600622862694.1056</v>
          </cell>
          <cell r="F37">
            <v>109504996.94508104</v>
          </cell>
        </row>
      </sheetData>
      <sheetData sheetId="11">
        <row r="37">
          <cell r="E37">
            <v>397189568614.1537</v>
          </cell>
          <cell r="F37">
            <v>70816563.63301966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pcal-Jan "/>
      <sheetName val="Imcal-Feb"/>
      <sheetName val="Impcal-Mar"/>
      <sheetName val="Impcal-Apr"/>
      <sheetName val="Impcal-May"/>
      <sheetName val="Impcal-Jun"/>
      <sheetName val="Impcal-Jul"/>
      <sheetName val="Impcal-Aug"/>
      <sheetName val="Impcal-Sep"/>
      <sheetName val="Impcal-Oct"/>
      <sheetName val="Impcal-Nov"/>
      <sheetName val="Impcal-Dec"/>
      <sheetName val="Sheet1"/>
    </sheetNames>
    <sheetDataSet>
      <sheetData sheetId="0">
        <row r="38">
          <cell r="F38">
            <v>77937332.79657558</v>
          </cell>
        </row>
      </sheetData>
      <sheetData sheetId="1">
        <row r="37">
          <cell r="F37">
            <v>82545989.8329639</v>
          </cell>
        </row>
      </sheetData>
      <sheetData sheetId="2">
        <row r="38">
          <cell r="F38">
            <v>81948105.62945856</v>
          </cell>
        </row>
      </sheetData>
      <sheetData sheetId="6">
        <row r="37">
          <cell r="E37">
            <v>415587757553.37665</v>
          </cell>
          <cell r="F37">
            <v>66855722.52846172</v>
          </cell>
        </row>
      </sheetData>
      <sheetData sheetId="7">
        <row r="37">
          <cell r="E37">
            <v>480734709161.95667</v>
          </cell>
          <cell r="F37">
            <v>77335931.44019549</v>
          </cell>
        </row>
      </sheetData>
      <sheetData sheetId="8">
        <row r="37">
          <cell r="E37">
            <v>430473768700.9733</v>
          </cell>
          <cell r="F37">
            <v>67002740.736738876</v>
          </cell>
        </row>
      </sheetData>
      <sheetData sheetId="9">
        <row r="37">
          <cell r="E37">
            <v>408636582881.5266</v>
          </cell>
          <cell r="F37">
            <v>60012831.05086349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cal-Jan "/>
      <sheetName val="Imcal-Feb"/>
      <sheetName val="Impcal-Mar"/>
      <sheetName val="Impcal-Apr"/>
      <sheetName val="Impcal-May"/>
      <sheetName val="Impcal-Jun"/>
      <sheetName val="Impcal-Jul"/>
      <sheetName val="Impcal-Aug"/>
      <sheetName val="Impcal-Sep"/>
      <sheetName val="Impcal-Oct"/>
      <sheetName val="Impcal-Nov"/>
      <sheetName val="Impcal-Dec"/>
      <sheetName val="Sheet1"/>
    </sheetNames>
    <sheetDataSet>
      <sheetData sheetId="0">
        <row r="38">
          <cell r="E38">
            <v>442130948518.02527</v>
          </cell>
        </row>
      </sheetData>
      <sheetData sheetId="1">
        <row r="37">
          <cell r="E37">
            <v>477040095115.7632</v>
          </cell>
        </row>
      </sheetData>
      <sheetData sheetId="2">
        <row r="38">
          <cell r="E38">
            <v>481062873634.36035</v>
          </cell>
        </row>
      </sheetData>
      <sheetData sheetId="3">
        <row r="18">
          <cell r="F18">
            <v>17722703.999872677</v>
          </cell>
        </row>
        <row r="38">
          <cell r="E38">
            <v>541538001757.7269</v>
          </cell>
          <cell r="F38">
            <v>89904622.99510504</v>
          </cell>
        </row>
      </sheetData>
      <sheetData sheetId="4">
        <row r="18">
          <cell r="F18">
            <v>18773241.0143392</v>
          </cell>
        </row>
        <row r="38">
          <cell r="E38">
            <v>711289017265.5925</v>
          </cell>
          <cell r="F38">
            <v>116731813.26542576</v>
          </cell>
        </row>
      </sheetData>
      <sheetData sheetId="5">
        <row r="38">
          <cell r="E38">
            <v>694221560056.3103</v>
          </cell>
          <cell r="F38">
            <v>113746994.24083665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3"/>
  <sheetViews>
    <sheetView zoomScale="76" zoomScaleNormal="76" zoomScalePageLayoutView="0" workbookViewId="0" topLeftCell="A1">
      <selection activeCell="E22" sqref="E22"/>
    </sheetView>
  </sheetViews>
  <sheetFormatPr defaultColWidth="9.140625" defaultRowHeight="12.75"/>
  <cols>
    <col min="1" max="1" width="19.421875" style="0" customWidth="1"/>
    <col min="2" max="2" width="23.421875" style="0" bestFit="1" customWidth="1"/>
    <col min="3" max="3" width="21.421875" style="0" customWidth="1"/>
    <col min="4" max="4" width="23.28125" style="0" customWidth="1"/>
    <col min="5" max="5" width="23.421875" style="0" bestFit="1" customWidth="1"/>
    <col min="6" max="6" width="23.421875" style="0" customWidth="1"/>
    <col min="7" max="7" width="24.8515625" style="0" customWidth="1"/>
    <col min="8" max="8" width="24.7109375" style="0" customWidth="1"/>
    <col min="9" max="9" width="26.421875" style="0" customWidth="1"/>
    <col min="10" max="10" width="22.57421875" style="0" customWidth="1"/>
    <col min="11" max="11" width="25.140625" style="0" bestFit="1" customWidth="1"/>
    <col min="12" max="12" width="23.140625" style="0" customWidth="1"/>
    <col min="13" max="13" width="19.8515625" style="55" customWidth="1"/>
    <col min="14" max="14" width="18.8515625" style="0" customWidth="1"/>
  </cols>
  <sheetData>
    <row r="1" spans="1:12" ht="30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6.5">
      <c r="A2" s="7"/>
      <c r="B2" s="7" t="s">
        <v>11</v>
      </c>
      <c r="C2" s="2" t="s">
        <v>11</v>
      </c>
      <c r="D2" s="7" t="s">
        <v>11</v>
      </c>
      <c r="E2" s="2" t="s">
        <v>11</v>
      </c>
      <c r="F2" s="7" t="s">
        <v>11</v>
      </c>
      <c r="G2" s="2" t="s">
        <v>11</v>
      </c>
      <c r="H2" s="7" t="s">
        <v>12</v>
      </c>
      <c r="I2" s="9" t="s">
        <v>13</v>
      </c>
      <c r="J2" s="8" t="s">
        <v>14</v>
      </c>
      <c r="K2" s="9" t="s">
        <v>15</v>
      </c>
      <c r="L2" s="7"/>
    </row>
    <row r="3" spans="1:12" ht="16.5">
      <c r="A3" s="7"/>
      <c r="B3" s="7"/>
      <c r="C3" s="2" t="s">
        <v>16</v>
      </c>
      <c r="D3" s="8" t="s">
        <v>17</v>
      </c>
      <c r="E3" s="9" t="s">
        <v>18</v>
      </c>
      <c r="F3" s="8" t="s">
        <v>19</v>
      </c>
      <c r="G3" s="2" t="s">
        <v>11</v>
      </c>
      <c r="H3" s="8" t="s">
        <v>20</v>
      </c>
      <c r="I3" s="2" t="s">
        <v>21</v>
      </c>
      <c r="J3" s="8" t="s">
        <v>22</v>
      </c>
      <c r="K3" s="9" t="s">
        <v>23</v>
      </c>
      <c r="L3" s="8" t="s">
        <v>24</v>
      </c>
    </row>
    <row r="4" spans="1:12" ht="30">
      <c r="A4" s="60">
        <v>2016</v>
      </c>
      <c r="B4" s="10" t="s">
        <v>25</v>
      </c>
      <c r="C4" s="13" t="s">
        <v>26</v>
      </c>
      <c r="D4" s="10" t="s">
        <v>27</v>
      </c>
      <c r="E4" s="11" t="s">
        <v>28</v>
      </c>
      <c r="F4" s="10" t="s">
        <v>29</v>
      </c>
      <c r="G4" s="11" t="s">
        <v>30</v>
      </c>
      <c r="H4" s="10" t="s">
        <v>31</v>
      </c>
      <c r="I4" s="13" t="s">
        <v>32</v>
      </c>
      <c r="J4" s="10" t="s">
        <v>33</v>
      </c>
      <c r="K4" s="11" t="s">
        <v>34</v>
      </c>
      <c r="L4" s="10" t="s">
        <v>35</v>
      </c>
    </row>
    <row r="5" spans="1:12" ht="16.5">
      <c r="A5" s="61"/>
      <c r="B5" s="45"/>
      <c r="C5" s="37"/>
      <c r="D5" s="21"/>
      <c r="E5" s="37"/>
      <c r="F5" s="21"/>
      <c r="G5" s="37"/>
      <c r="H5" s="21"/>
      <c r="I5" s="37"/>
      <c r="J5" s="21"/>
      <c r="K5" s="37"/>
      <c r="L5" s="21"/>
    </row>
    <row r="6" spans="1:14" ht="16.5">
      <c r="A6" s="7" t="s">
        <v>36</v>
      </c>
      <c r="B6" s="14">
        <v>118340258.37211</v>
      </c>
      <c r="C6" s="14">
        <v>20367124.99788</v>
      </c>
      <c r="D6" s="14">
        <v>15427352.98705</v>
      </c>
      <c r="E6" s="14">
        <v>77408719.4380553</v>
      </c>
      <c r="F6" s="14">
        <v>1603542.9627</v>
      </c>
      <c r="G6" s="14">
        <v>20299477.71548</v>
      </c>
      <c r="H6" s="14">
        <v>48106384.00093</v>
      </c>
      <c r="I6" s="14">
        <v>105401268.92439</v>
      </c>
      <c r="J6" s="14">
        <v>8843949.09601</v>
      </c>
      <c r="K6" s="14">
        <v>26332870.02342</v>
      </c>
      <c r="L6" s="14">
        <f>SUM(B6:K6)</f>
        <v>442130948.5180253</v>
      </c>
      <c r="M6" s="55">
        <f>'[6]Impcal-Jan '!$E$38/1000</f>
        <v>442130948.5180253</v>
      </c>
      <c r="N6" s="73">
        <f>L6-M6</f>
        <v>0</v>
      </c>
    </row>
    <row r="7" spans="1:14" ht="16.5">
      <c r="A7" s="7"/>
      <c r="B7" s="19"/>
      <c r="C7" s="20"/>
      <c r="D7" s="14"/>
      <c r="E7" s="23"/>
      <c r="F7" s="14"/>
      <c r="G7" s="23"/>
      <c r="H7" s="14"/>
      <c r="I7" s="23"/>
      <c r="J7" s="14"/>
      <c r="K7" s="23"/>
      <c r="L7" s="14"/>
      <c r="N7" s="73"/>
    </row>
    <row r="8" spans="1:14" ht="16.5">
      <c r="A8" s="7" t="s">
        <v>37</v>
      </c>
      <c r="B8" s="14">
        <v>104770301.38279</v>
      </c>
      <c r="C8" s="14">
        <v>21274744.60204</v>
      </c>
      <c r="D8" s="14">
        <v>36524978.58956</v>
      </c>
      <c r="E8" s="14">
        <v>72515340.41336317</v>
      </c>
      <c r="F8" s="14">
        <v>3050590.91188</v>
      </c>
      <c r="G8" s="14">
        <v>38361680.90998</v>
      </c>
      <c r="H8" s="14">
        <v>58086242.3101</v>
      </c>
      <c r="I8" s="14">
        <v>85981306.37336</v>
      </c>
      <c r="J8" s="14">
        <v>26586745.84836</v>
      </c>
      <c r="K8" s="14">
        <v>29888163.77433</v>
      </c>
      <c r="L8" s="14">
        <f>SUM(B8:K8)</f>
        <v>477040095.1157631</v>
      </c>
      <c r="M8" s="55">
        <f>'[6]Imcal-Feb'!$E$37/1000</f>
        <v>477040095.1157632</v>
      </c>
      <c r="N8" s="73">
        <f>L8-M8</f>
        <v>0</v>
      </c>
    </row>
    <row r="9" spans="1:14" ht="16.5">
      <c r="A9" s="7"/>
      <c r="B9" s="14"/>
      <c r="C9" s="42"/>
      <c r="D9" s="14"/>
      <c r="E9" s="23"/>
      <c r="F9" s="14"/>
      <c r="G9" s="23"/>
      <c r="H9" s="14"/>
      <c r="I9" s="23"/>
      <c r="J9" s="14"/>
      <c r="K9" s="23"/>
      <c r="L9" s="14"/>
      <c r="N9" s="73"/>
    </row>
    <row r="10" spans="1:14" ht="16.5">
      <c r="A10" s="7" t="s">
        <v>38</v>
      </c>
      <c r="B10" s="14">
        <v>97730947.48857</v>
      </c>
      <c r="C10" s="14">
        <v>15629099.90156</v>
      </c>
      <c r="D10" s="14">
        <v>15078615.48315</v>
      </c>
      <c r="E10" s="14">
        <v>122008558.69075033</v>
      </c>
      <c r="F10" s="14">
        <v>4049726.79621</v>
      </c>
      <c r="G10" s="14">
        <v>25335536.37041</v>
      </c>
      <c r="H10" s="14">
        <v>40303107.63433</v>
      </c>
      <c r="I10" s="14">
        <v>100502974.21873</v>
      </c>
      <c r="J10" s="14">
        <v>20422983.79678</v>
      </c>
      <c r="K10" s="14">
        <v>40001323.25387</v>
      </c>
      <c r="L10" s="14">
        <f>SUM(B10:K10)</f>
        <v>481062873.6343603</v>
      </c>
      <c r="M10" s="55">
        <f>'[6]Impcal-Mar'!$E$38/1000</f>
        <v>481062873.6343604</v>
      </c>
      <c r="N10" s="73">
        <f>L10-M10</f>
        <v>0</v>
      </c>
    </row>
    <row r="11" spans="1:14" ht="16.5">
      <c r="A11" s="7"/>
      <c r="B11" s="14"/>
      <c r="C11" s="23"/>
      <c r="D11" s="14"/>
      <c r="E11" s="23"/>
      <c r="F11" s="14"/>
      <c r="G11" s="23"/>
      <c r="H11" s="14"/>
      <c r="I11" s="23"/>
      <c r="J11" s="14"/>
      <c r="K11" s="23"/>
      <c r="L11" s="14"/>
      <c r="N11" s="73"/>
    </row>
    <row r="12" spans="1:14" ht="16.5">
      <c r="A12" s="7" t="s">
        <v>39</v>
      </c>
      <c r="B12" s="14">
        <v>116617594.00175</v>
      </c>
      <c r="C12" s="14">
        <v>22833405.42429</v>
      </c>
      <c r="D12" s="14">
        <v>47216809.971260004</v>
      </c>
      <c r="E12" s="22">
        <v>106752215.73819704</v>
      </c>
      <c r="F12" s="14">
        <v>5649998.861350001</v>
      </c>
      <c r="G12" s="14">
        <v>19779817.579510003</v>
      </c>
      <c r="H12" s="14">
        <v>56871948.523760006</v>
      </c>
      <c r="I12" s="14">
        <v>122979486.36161</v>
      </c>
      <c r="J12" s="14">
        <v>8576672.122510001</v>
      </c>
      <c r="K12" s="14">
        <v>34260053.17349</v>
      </c>
      <c r="L12" s="14">
        <f>SUM(B12:K12)</f>
        <v>541538001.757727</v>
      </c>
      <c r="M12" s="55">
        <f>'[6]Impcal-Apr'!$E$38/1000</f>
        <v>541538001.7577269</v>
      </c>
      <c r="N12" s="73">
        <f>L12-M12</f>
        <v>0</v>
      </c>
    </row>
    <row r="13" spans="1:14" ht="16.5">
      <c r="A13" s="7"/>
      <c r="B13" s="14"/>
      <c r="C13" s="23"/>
      <c r="D13" s="14"/>
      <c r="E13" s="51"/>
      <c r="F13" s="14"/>
      <c r="G13" s="23"/>
      <c r="H13" s="14"/>
      <c r="I13" s="23"/>
      <c r="J13" s="14"/>
      <c r="K13" s="23"/>
      <c r="L13" s="14"/>
      <c r="N13" s="73"/>
    </row>
    <row r="14" spans="1:14" ht="16.5">
      <c r="A14" s="7" t="s">
        <v>40</v>
      </c>
      <c r="B14" s="22">
        <v>182926124.40085003</v>
      </c>
      <c r="C14" s="14">
        <v>27871169.848629996</v>
      </c>
      <c r="D14" s="14">
        <v>31456670.782959998</v>
      </c>
      <c r="E14" s="22">
        <v>114392124.8067725</v>
      </c>
      <c r="F14" s="14">
        <v>3413858.09371</v>
      </c>
      <c r="G14" s="14">
        <v>155767104.23703</v>
      </c>
      <c r="H14" s="14">
        <v>39356131.11836</v>
      </c>
      <c r="I14" s="14">
        <v>92306247.95242001</v>
      </c>
      <c r="J14" s="14">
        <v>32231488.11406</v>
      </c>
      <c r="K14" s="14">
        <v>31568097.9108</v>
      </c>
      <c r="L14" s="14">
        <f>SUM(B14:K14)</f>
        <v>711289017.2655926</v>
      </c>
      <c r="M14" s="55">
        <f>'[6]Impcal-May'!$E$38/1000</f>
        <v>711289017.2655926</v>
      </c>
      <c r="N14" s="73">
        <f>L14-M14</f>
        <v>0</v>
      </c>
    </row>
    <row r="15" spans="1:14" ht="16.5">
      <c r="A15" s="7"/>
      <c r="B15" s="14"/>
      <c r="C15" s="23"/>
      <c r="D15" s="14"/>
      <c r="E15" s="23"/>
      <c r="F15" s="14"/>
      <c r="G15" s="23"/>
      <c r="H15" s="14"/>
      <c r="I15" s="23"/>
      <c r="J15" s="14"/>
      <c r="K15" s="23"/>
      <c r="L15" s="14"/>
      <c r="N15" s="73"/>
    </row>
    <row r="16" spans="1:14" ht="16.5">
      <c r="A16" s="7" t="s">
        <v>41</v>
      </c>
      <c r="B16" s="51">
        <v>244298083.06105</v>
      </c>
      <c r="C16" s="14">
        <v>28106442.48868</v>
      </c>
      <c r="D16" s="23">
        <v>41975146.99643</v>
      </c>
      <c r="E16" s="22">
        <v>124642530.37137029</v>
      </c>
      <c r="F16" s="23">
        <v>1690778.1205999998</v>
      </c>
      <c r="G16" s="14">
        <v>17024244.88226</v>
      </c>
      <c r="H16" s="23">
        <v>60704031.25704999</v>
      </c>
      <c r="I16" s="14">
        <v>102219910.96241</v>
      </c>
      <c r="J16" s="14">
        <v>32227616.03308</v>
      </c>
      <c r="K16" s="14">
        <v>41332775.883379996</v>
      </c>
      <c r="L16" s="18">
        <f>SUM(B16:K16)</f>
        <v>694221560.0563102</v>
      </c>
      <c r="M16" s="55">
        <f>'[6]Impcal-Jun'!$E$38/1000</f>
        <v>694221560.0563103</v>
      </c>
      <c r="N16" s="73">
        <f>L16-M16</f>
        <v>0</v>
      </c>
    </row>
    <row r="17" spans="1:14" ht="16.5">
      <c r="A17" s="7"/>
      <c r="B17" s="14"/>
      <c r="C17" s="23"/>
      <c r="D17" s="14"/>
      <c r="E17" s="23"/>
      <c r="F17" s="14"/>
      <c r="G17" s="23"/>
      <c r="H17" s="14"/>
      <c r="I17" s="23"/>
      <c r="J17" s="14"/>
      <c r="K17" s="23"/>
      <c r="L17" s="14"/>
      <c r="N17" s="73"/>
    </row>
    <row r="18" spans="1:14" ht="16.5">
      <c r="A18" s="7" t="s">
        <v>42</v>
      </c>
      <c r="B18" s="14">
        <v>116201714.32206</v>
      </c>
      <c r="C18" s="14">
        <v>26531146.096730005</v>
      </c>
      <c r="D18" s="14">
        <v>5906083.3489</v>
      </c>
      <c r="E18" s="14">
        <v>7978492.811526667</v>
      </c>
      <c r="F18" s="14">
        <v>3383280.60496</v>
      </c>
      <c r="G18" s="14">
        <v>11363557.86579</v>
      </c>
      <c r="H18" s="14">
        <v>58469216.65868</v>
      </c>
      <c r="I18" s="14">
        <v>126970504.62520999</v>
      </c>
      <c r="J18" s="14">
        <v>25942491.68039</v>
      </c>
      <c r="K18" s="14">
        <v>32841269.53913</v>
      </c>
      <c r="L18" s="14">
        <f>SUM(B18:K18)</f>
        <v>415587757.5533766</v>
      </c>
      <c r="M18" s="55">
        <f>'[5]Impcal-Jul'!$E$37/1000</f>
        <v>415587757.5533767</v>
      </c>
      <c r="N18" s="73">
        <f>L18-M18</f>
        <v>0</v>
      </c>
    </row>
    <row r="19" spans="1:14" ht="16.5">
      <c r="A19" s="7"/>
      <c r="B19" s="14"/>
      <c r="C19" s="23"/>
      <c r="D19" s="14"/>
      <c r="E19" s="23"/>
      <c r="F19" s="14"/>
      <c r="G19" s="23"/>
      <c r="H19" s="14"/>
      <c r="I19" s="23"/>
      <c r="J19" s="14"/>
      <c r="K19" s="23"/>
      <c r="L19" s="14"/>
      <c r="N19" s="73"/>
    </row>
    <row r="20" spans="1:14" ht="16.5">
      <c r="A20" s="7" t="s">
        <v>43</v>
      </c>
      <c r="B20" s="14">
        <v>181814708.97989002</v>
      </c>
      <c r="C20" s="14">
        <v>26438244.410380002</v>
      </c>
      <c r="D20" s="14">
        <v>5906083.3489</v>
      </c>
      <c r="E20" s="14">
        <v>7978492.811526667</v>
      </c>
      <c r="F20" s="14">
        <v>3383280.60496</v>
      </c>
      <c r="G20" s="14">
        <v>11363557.86579</v>
      </c>
      <c r="H20" s="14">
        <v>58469216.65868</v>
      </c>
      <c r="I20" s="14">
        <v>126802071.25106</v>
      </c>
      <c r="J20" s="14">
        <v>25942491.68039</v>
      </c>
      <c r="K20" s="14">
        <v>32636561.55038</v>
      </c>
      <c r="L20" s="14">
        <f>SUM(B20:K20)</f>
        <v>480734709.16195667</v>
      </c>
      <c r="M20" s="55">
        <f>'[5]Impcal-Aug'!$E$37/1000</f>
        <v>480734709.16195667</v>
      </c>
      <c r="N20" s="73">
        <f>L20-M20</f>
        <v>0</v>
      </c>
    </row>
    <row r="21" spans="1:14" ht="16.5">
      <c r="A21" s="7"/>
      <c r="B21" s="14"/>
      <c r="C21" s="23"/>
      <c r="D21" s="14"/>
      <c r="E21" s="23"/>
      <c r="F21" s="14"/>
      <c r="G21" s="23"/>
      <c r="H21" s="14"/>
      <c r="I21" s="23"/>
      <c r="J21" s="14"/>
      <c r="K21" s="23"/>
      <c r="L21" s="14"/>
      <c r="N21" s="73"/>
    </row>
    <row r="22" spans="1:14" ht="16.5">
      <c r="A22" s="7" t="s">
        <v>44</v>
      </c>
      <c r="B22" s="14">
        <v>133117240.82914001</v>
      </c>
      <c r="C22" s="14">
        <v>12627581.75142</v>
      </c>
      <c r="D22" s="14">
        <v>16885881.65809</v>
      </c>
      <c r="E22" s="14">
        <v>4947321.5500633335</v>
      </c>
      <c r="F22" s="14">
        <v>1195710.8566200002</v>
      </c>
      <c r="G22" s="14">
        <v>18200555.31925</v>
      </c>
      <c r="H22" s="14">
        <v>78123199.30719</v>
      </c>
      <c r="I22" s="14">
        <v>121318018.70066999</v>
      </c>
      <c r="J22" s="14">
        <v>17543574.68046</v>
      </c>
      <c r="K22" s="14">
        <v>26514684.04807</v>
      </c>
      <c r="L22" s="14">
        <f>SUM(B22:K22)</f>
        <v>430473768.70097333</v>
      </c>
      <c r="M22" s="55">
        <f>'[5]Impcal-Sep'!$E$37/1000</f>
        <v>430473768.70097333</v>
      </c>
      <c r="N22" s="73">
        <f>L22-M22</f>
        <v>0</v>
      </c>
    </row>
    <row r="23" spans="1:14" ht="16.5">
      <c r="A23" s="7"/>
      <c r="B23" s="14"/>
      <c r="C23" s="23"/>
      <c r="D23" s="14"/>
      <c r="E23" s="23"/>
      <c r="F23" s="14"/>
      <c r="G23" s="23"/>
      <c r="H23" s="14"/>
      <c r="I23" s="23"/>
      <c r="J23" s="14"/>
      <c r="K23" s="23"/>
      <c r="L23" s="14"/>
      <c r="N23" s="73"/>
    </row>
    <row r="24" spans="1:14" ht="16.5">
      <c r="A24" s="7" t="s">
        <v>45</v>
      </c>
      <c r="B24" s="14">
        <v>126031623.63802</v>
      </c>
      <c r="C24" s="14">
        <v>15328994.39609</v>
      </c>
      <c r="D24" s="14">
        <v>10790341.652369998</v>
      </c>
      <c r="E24" s="14">
        <v>12186441.755646668</v>
      </c>
      <c r="F24" s="14">
        <v>1913184.02324</v>
      </c>
      <c r="G24" s="14">
        <v>21827258.2488</v>
      </c>
      <c r="H24" s="14">
        <v>38888275.16346001</v>
      </c>
      <c r="I24" s="14">
        <v>117987206.9246</v>
      </c>
      <c r="J24" s="14">
        <v>34993069.91418</v>
      </c>
      <c r="K24" s="14">
        <v>28690187.165120002</v>
      </c>
      <c r="L24" s="14">
        <f>SUM(B24:K24)</f>
        <v>408636582.8815267</v>
      </c>
      <c r="M24" s="55">
        <f>'[5]Impcal-Oct'!$E$37/1000</f>
        <v>408636582.8815266</v>
      </c>
      <c r="N24" s="73">
        <f>L24-M24</f>
        <v>0</v>
      </c>
    </row>
    <row r="25" spans="1:14" ht="16.5">
      <c r="A25" s="7"/>
      <c r="B25" s="14"/>
      <c r="C25" s="23"/>
      <c r="D25" s="14"/>
      <c r="E25" s="23"/>
      <c r="F25" s="14"/>
      <c r="G25" s="23"/>
      <c r="H25" s="14"/>
      <c r="I25" s="23"/>
      <c r="J25" s="14"/>
      <c r="K25" s="23"/>
      <c r="L25" s="14"/>
      <c r="N25" s="73"/>
    </row>
    <row r="26" spans="1:14" ht="16.5">
      <c r="A26" s="7" t="s">
        <v>46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>
        <f>SUM(B26:K26)</f>
        <v>0</v>
      </c>
      <c r="N26" s="73">
        <f>L26-M26</f>
        <v>0</v>
      </c>
    </row>
    <row r="27" spans="1:14" ht="16.5">
      <c r="A27" s="7"/>
      <c r="B27" s="22"/>
      <c r="C27" s="51"/>
      <c r="D27" s="22"/>
      <c r="E27" s="51"/>
      <c r="F27" s="22"/>
      <c r="G27" s="22"/>
      <c r="H27" s="75"/>
      <c r="I27" s="51"/>
      <c r="J27" s="22"/>
      <c r="K27" s="51"/>
      <c r="L27" s="22"/>
      <c r="N27" s="73"/>
    </row>
    <row r="28" spans="1:14" ht="16.5">
      <c r="A28" s="7" t="s">
        <v>47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>
        <f>SUM(B28:K28)</f>
        <v>0</v>
      </c>
      <c r="N28" s="73">
        <f>L28-M28</f>
        <v>0</v>
      </c>
    </row>
    <row r="29" spans="1:14" ht="16.5">
      <c r="A29" s="7"/>
      <c r="B29" s="22"/>
      <c r="C29" s="51"/>
      <c r="D29" s="22"/>
      <c r="E29" s="51"/>
      <c r="F29" s="22"/>
      <c r="G29" s="22"/>
      <c r="H29" s="75"/>
      <c r="I29" s="51"/>
      <c r="J29" s="22"/>
      <c r="K29" s="51"/>
      <c r="L29" s="22"/>
      <c r="N29" s="73"/>
    </row>
    <row r="30" spans="1:14" ht="16.5">
      <c r="A30" s="7"/>
      <c r="B30" s="22"/>
      <c r="C30" s="51"/>
      <c r="D30" s="22"/>
      <c r="E30" s="51"/>
      <c r="F30" s="22"/>
      <c r="G30" s="22"/>
      <c r="H30" s="75"/>
      <c r="I30" s="51"/>
      <c r="J30" s="22"/>
      <c r="K30" s="51"/>
      <c r="L30" s="22"/>
      <c r="N30" s="73"/>
    </row>
    <row r="31" spans="1:12" ht="16.5">
      <c r="A31" s="7" t="s">
        <v>48</v>
      </c>
      <c r="B31" s="14">
        <f>SUM(B6:B10)</f>
        <v>320841507.24346995</v>
      </c>
      <c r="C31" s="14">
        <f aca="true" t="shared" si="0" ref="C31:L31">SUM(C6:C10)</f>
        <v>57270969.501480006</v>
      </c>
      <c r="D31" s="14">
        <f t="shared" si="0"/>
        <v>67030947.05976</v>
      </c>
      <c r="E31" s="14">
        <f t="shared" si="0"/>
        <v>271932618.54216886</v>
      </c>
      <c r="F31" s="14">
        <f t="shared" si="0"/>
        <v>8703860.67079</v>
      </c>
      <c r="G31" s="14">
        <f t="shared" si="0"/>
        <v>83996694.99587</v>
      </c>
      <c r="H31" s="14">
        <f t="shared" si="0"/>
        <v>146495733.94536</v>
      </c>
      <c r="I31" s="14">
        <f t="shared" si="0"/>
        <v>291885549.51647997</v>
      </c>
      <c r="J31" s="14">
        <f t="shared" si="0"/>
        <v>55853678.74115001</v>
      </c>
      <c r="K31" s="14">
        <f t="shared" si="0"/>
        <v>96222357.05162</v>
      </c>
      <c r="L31" s="14">
        <f t="shared" si="0"/>
        <v>1400233917.2681487</v>
      </c>
    </row>
    <row r="32" spans="1:12" ht="16.5">
      <c r="A32" s="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6.5">
      <c r="A33" s="7" t="s">
        <v>49</v>
      </c>
      <c r="B33" s="14">
        <f>SUM(B12:B16)</f>
        <v>543841801.46365</v>
      </c>
      <c r="C33" s="14">
        <f aca="true" t="shared" si="1" ref="C33:L33">SUM(C12:C16)</f>
        <v>78811017.7616</v>
      </c>
      <c r="D33" s="14">
        <f t="shared" si="1"/>
        <v>120648627.75065002</v>
      </c>
      <c r="E33" s="14">
        <f t="shared" si="1"/>
        <v>345786870.9163399</v>
      </c>
      <c r="F33" s="14">
        <f t="shared" si="1"/>
        <v>10754635.075660001</v>
      </c>
      <c r="G33" s="14">
        <f t="shared" si="1"/>
        <v>192571166.6988</v>
      </c>
      <c r="H33" s="14">
        <f t="shared" si="1"/>
        <v>156932110.89916998</v>
      </c>
      <c r="I33" s="14">
        <f t="shared" si="1"/>
        <v>317505645.27644</v>
      </c>
      <c r="J33" s="14">
        <f t="shared" si="1"/>
        <v>73035776.26965</v>
      </c>
      <c r="K33" s="14">
        <f t="shared" si="1"/>
        <v>107160926.96767</v>
      </c>
      <c r="L33" s="14">
        <f t="shared" si="1"/>
        <v>1947048579.07963</v>
      </c>
    </row>
    <row r="34" spans="1:12" ht="16.5">
      <c r="A34" s="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6.5">
      <c r="A35" s="7" t="s">
        <v>62</v>
      </c>
      <c r="B35" s="14">
        <f>SUM(B18:B22)</f>
        <v>431133664.13109004</v>
      </c>
      <c r="C35" s="14">
        <f aca="true" t="shared" si="2" ref="C35:L35">SUM(C18:C22)</f>
        <v>65596972.258530006</v>
      </c>
      <c r="D35" s="14">
        <f t="shared" si="2"/>
        <v>28698048.35589</v>
      </c>
      <c r="E35" s="14">
        <f t="shared" si="2"/>
        <v>20904307.17311667</v>
      </c>
      <c r="F35" s="14">
        <f t="shared" si="2"/>
        <v>7962272.066540001</v>
      </c>
      <c r="G35" s="14">
        <f t="shared" si="2"/>
        <v>40927671.05083</v>
      </c>
      <c r="H35" s="14">
        <f t="shared" si="2"/>
        <v>195061632.62454998</v>
      </c>
      <c r="I35" s="14">
        <f t="shared" si="2"/>
        <v>375090594.57694</v>
      </c>
      <c r="J35" s="14">
        <f t="shared" si="2"/>
        <v>69428558.04124</v>
      </c>
      <c r="K35" s="14">
        <f t="shared" si="2"/>
        <v>91992515.13757999</v>
      </c>
      <c r="L35" s="14">
        <f t="shared" si="2"/>
        <v>1326796235.4163065</v>
      </c>
    </row>
    <row r="36" spans="1:12" ht="16.5">
      <c r="A36" s="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6.5">
      <c r="A37" s="7" t="s">
        <v>51</v>
      </c>
      <c r="B37" s="14">
        <f>SUM(B24:B28)</f>
        <v>126031623.63802</v>
      </c>
      <c r="C37" s="14">
        <f aca="true" t="shared" si="3" ref="C37:L37">SUM(C24:C28)</f>
        <v>15328994.39609</v>
      </c>
      <c r="D37" s="14">
        <f t="shared" si="3"/>
        <v>10790341.652369998</v>
      </c>
      <c r="E37" s="14">
        <f t="shared" si="3"/>
        <v>12186441.755646668</v>
      </c>
      <c r="F37" s="14">
        <f t="shared" si="3"/>
        <v>1913184.02324</v>
      </c>
      <c r="G37" s="14">
        <f t="shared" si="3"/>
        <v>21827258.2488</v>
      </c>
      <c r="H37" s="14">
        <f t="shared" si="3"/>
        <v>38888275.16346001</v>
      </c>
      <c r="I37" s="14">
        <f t="shared" si="3"/>
        <v>117987206.9246</v>
      </c>
      <c r="J37" s="14">
        <f t="shared" si="3"/>
        <v>34993069.91418</v>
      </c>
      <c r="K37" s="14">
        <f t="shared" si="3"/>
        <v>28690187.165120002</v>
      </c>
      <c r="L37" s="14">
        <f t="shared" si="3"/>
        <v>408636582.8815267</v>
      </c>
    </row>
    <row r="38" spans="1:12" ht="16.5">
      <c r="A38" s="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6.5">
      <c r="A39" s="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6.5">
      <c r="A40" s="7" t="s">
        <v>52</v>
      </c>
      <c r="B40" s="14">
        <f>SUM(B31:B33)</f>
        <v>864683308.70712</v>
      </c>
      <c r="C40" s="14">
        <f aca="true" t="shared" si="4" ref="C40:L40">SUM(C31:C33)</f>
        <v>136081987.26308</v>
      </c>
      <c r="D40" s="14">
        <f t="shared" si="4"/>
        <v>187679574.81041002</v>
      </c>
      <c r="E40" s="14">
        <f t="shared" si="4"/>
        <v>617719489.4585087</v>
      </c>
      <c r="F40" s="14">
        <f t="shared" si="4"/>
        <v>19458495.74645</v>
      </c>
      <c r="G40" s="14">
        <f t="shared" si="4"/>
        <v>276567861.69466996</v>
      </c>
      <c r="H40" s="14">
        <f t="shared" si="4"/>
        <v>303427844.84453</v>
      </c>
      <c r="I40" s="14">
        <f t="shared" si="4"/>
        <v>609391194.79292</v>
      </c>
      <c r="J40" s="14">
        <f t="shared" si="4"/>
        <v>128889455.0108</v>
      </c>
      <c r="K40" s="14">
        <f t="shared" si="4"/>
        <v>203383284.01929</v>
      </c>
      <c r="L40" s="14">
        <f t="shared" si="4"/>
        <v>3347282496.3477783</v>
      </c>
    </row>
    <row r="41" spans="1:12" ht="16.5">
      <c r="A41" s="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6.5">
      <c r="A42" s="7" t="s">
        <v>53</v>
      </c>
      <c r="B42" s="14">
        <f>SUM(B35:B37)</f>
        <v>557165287.7691101</v>
      </c>
      <c r="C42" s="14">
        <f aca="true" t="shared" si="5" ref="C42:L42">SUM(C35:C37)</f>
        <v>80925966.65462</v>
      </c>
      <c r="D42" s="14">
        <f t="shared" si="5"/>
        <v>39488390.00826</v>
      </c>
      <c r="E42" s="14">
        <f t="shared" si="5"/>
        <v>33090748.928763337</v>
      </c>
      <c r="F42" s="14">
        <f t="shared" si="5"/>
        <v>9875456.089780001</v>
      </c>
      <c r="G42" s="14">
        <f t="shared" si="5"/>
        <v>62754929.29963</v>
      </c>
      <c r="H42" s="14">
        <f t="shared" si="5"/>
        <v>233949907.78801</v>
      </c>
      <c r="I42" s="14">
        <f t="shared" si="5"/>
        <v>493077801.50154</v>
      </c>
      <c r="J42" s="14">
        <f t="shared" si="5"/>
        <v>104421627.95542002</v>
      </c>
      <c r="K42" s="14">
        <f t="shared" si="5"/>
        <v>120682702.3027</v>
      </c>
      <c r="L42" s="14">
        <f t="shared" si="5"/>
        <v>1735432818.2978332</v>
      </c>
    </row>
    <row r="43" spans="1:12" ht="16.5">
      <c r="A43" s="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6.5">
      <c r="A44" s="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6.5">
      <c r="A45" s="7" t="s">
        <v>54</v>
      </c>
      <c r="B45" s="14">
        <f>SUM(B40:B42)</f>
        <v>1421848596.4762301</v>
      </c>
      <c r="C45" s="14">
        <f aca="true" t="shared" si="6" ref="C45:L45">SUM(C40:C42)</f>
        <v>217007953.9177</v>
      </c>
      <c r="D45" s="14">
        <f t="shared" si="6"/>
        <v>227167964.81867003</v>
      </c>
      <c r="E45" s="14">
        <f t="shared" si="6"/>
        <v>650810238.3872721</v>
      </c>
      <c r="F45" s="14">
        <f t="shared" si="6"/>
        <v>29333951.836230002</v>
      </c>
      <c r="G45" s="14">
        <f t="shared" si="6"/>
        <v>339322790.99429995</v>
      </c>
      <c r="H45" s="14">
        <f t="shared" si="6"/>
        <v>537377752.63254</v>
      </c>
      <c r="I45" s="14">
        <f t="shared" si="6"/>
        <v>1102468996.29446</v>
      </c>
      <c r="J45" s="14">
        <f t="shared" si="6"/>
        <v>233311082.96622002</v>
      </c>
      <c r="K45" s="14">
        <f t="shared" si="6"/>
        <v>324065986.32199</v>
      </c>
      <c r="L45" s="14">
        <f t="shared" si="6"/>
        <v>5082715314.645612</v>
      </c>
    </row>
    <row r="46" spans="1:12" ht="17.25" thickBot="1">
      <c r="A46" s="62"/>
      <c r="B46" s="16"/>
      <c r="C46" s="16"/>
      <c r="D46" s="15"/>
      <c r="E46" s="16"/>
      <c r="F46" s="15"/>
      <c r="G46" s="16"/>
      <c r="H46" s="15"/>
      <c r="I46" s="16"/>
      <c r="J46" s="15"/>
      <c r="K46" s="16"/>
      <c r="L46" s="15"/>
    </row>
    <row r="47" spans="1:12" ht="17.25" thickTop="1">
      <c r="A47" s="47" t="s">
        <v>56</v>
      </c>
      <c r="B47" s="24">
        <f aca="true" t="shared" si="7" ref="B47:L47">SUM(B6:B28)-B45</f>
        <v>0</v>
      </c>
      <c r="C47" s="24">
        <f t="shared" si="7"/>
        <v>0</v>
      </c>
      <c r="D47" s="24">
        <f t="shared" si="7"/>
        <v>0</v>
      </c>
      <c r="E47" s="24">
        <f t="shared" si="7"/>
        <v>0</v>
      </c>
      <c r="F47" s="24">
        <f t="shared" si="7"/>
        <v>0</v>
      </c>
      <c r="G47" s="24">
        <f t="shared" si="7"/>
        <v>0</v>
      </c>
      <c r="H47" s="24">
        <f t="shared" si="7"/>
        <v>0</v>
      </c>
      <c r="I47" s="24">
        <f t="shared" si="7"/>
        <v>0</v>
      </c>
      <c r="J47" s="24">
        <f t="shared" si="7"/>
        <v>0</v>
      </c>
      <c r="K47" s="24">
        <f t="shared" si="7"/>
        <v>0</v>
      </c>
      <c r="L47" s="24">
        <f t="shared" si="7"/>
        <v>0</v>
      </c>
    </row>
    <row r="48" spans="1:13" s="52" customFormat="1" ht="16.5">
      <c r="A48" s="50" t="s">
        <v>63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6"/>
    </row>
    <row r="49" spans="1:12" ht="12.75">
      <c r="A49" s="43" t="s">
        <v>55</v>
      </c>
      <c r="B49" s="1"/>
      <c r="C49" s="1"/>
      <c r="D49" s="1"/>
      <c r="E49" s="1"/>
      <c r="F49" s="1"/>
      <c r="G49" s="1"/>
      <c r="H49" s="1"/>
      <c r="I49" s="1"/>
      <c r="J49" s="1"/>
      <c r="K49" s="49"/>
      <c r="L49" s="1"/>
    </row>
    <row r="50" spans="2:12" ht="12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ht="12.75"/>
    <row r="52" spans="1:12" ht="30">
      <c r="A52" s="95" t="s">
        <v>0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</row>
    <row r="53" spans="1:12" ht="16.5">
      <c r="A53" s="7"/>
      <c r="B53" s="7" t="s">
        <v>11</v>
      </c>
      <c r="C53" s="2" t="s">
        <v>11</v>
      </c>
      <c r="D53" s="7" t="s">
        <v>11</v>
      </c>
      <c r="E53" s="2" t="s">
        <v>11</v>
      </c>
      <c r="F53" s="7" t="s">
        <v>11</v>
      </c>
      <c r="G53" s="2" t="s">
        <v>11</v>
      </c>
      <c r="H53" s="7" t="s">
        <v>12</v>
      </c>
      <c r="I53" s="9" t="s">
        <v>13</v>
      </c>
      <c r="J53" s="8" t="s">
        <v>14</v>
      </c>
      <c r="K53" s="9" t="s">
        <v>15</v>
      </c>
      <c r="L53" s="7"/>
    </row>
    <row r="54" spans="1:12" ht="16.5">
      <c r="A54" s="7"/>
      <c r="B54" s="7"/>
      <c r="C54" s="2" t="s">
        <v>16</v>
      </c>
      <c r="D54" s="8" t="s">
        <v>17</v>
      </c>
      <c r="E54" s="9" t="s">
        <v>18</v>
      </c>
      <c r="F54" s="8" t="s">
        <v>19</v>
      </c>
      <c r="G54" s="2" t="s">
        <v>11</v>
      </c>
      <c r="H54" s="8" t="s">
        <v>20</v>
      </c>
      <c r="I54" s="2" t="s">
        <v>21</v>
      </c>
      <c r="J54" s="8" t="s">
        <v>22</v>
      </c>
      <c r="K54" s="9" t="s">
        <v>23</v>
      </c>
      <c r="L54" s="8" t="s">
        <v>24</v>
      </c>
    </row>
    <row r="55" spans="1:12" ht="30">
      <c r="A55" s="60">
        <v>2015</v>
      </c>
      <c r="B55" s="10" t="s">
        <v>25</v>
      </c>
      <c r="C55" s="13" t="s">
        <v>26</v>
      </c>
      <c r="D55" s="10" t="s">
        <v>27</v>
      </c>
      <c r="E55" s="11" t="s">
        <v>28</v>
      </c>
      <c r="F55" s="10" t="s">
        <v>29</v>
      </c>
      <c r="G55" s="11" t="s">
        <v>30</v>
      </c>
      <c r="H55" s="10" t="s">
        <v>31</v>
      </c>
      <c r="I55" s="13" t="s">
        <v>32</v>
      </c>
      <c r="J55" s="10" t="s">
        <v>33</v>
      </c>
      <c r="K55" s="11" t="s">
        <v>34</v>
      </c>
      <c r="L55" s="10" t="s">
        <v>35</v>
      </c>
    </row>
    <row r="56" spans="1:12" ht="16.5">
      <c r="A56" s="61"/>
      <c r="B56" s="45"/>
      <c r="C56" s="37"/>
      <c r="D56" s="21"/>
      <c r="E56" s="37"/>
      <c r="F56" s="21"/>
      <c r="G56" s="37"/>
      <c r="H56" s="21"/>
      <c r="I56" s="37"/>
      <c r="J56" s="21"/>
      <c r="K56" s="37"/>
      <c r="L56" s="21"/>
    </row>
    <row r="57" spans="1:14" ht="16.5">
      <c r="A57" s="7" t="s">
        <v>36</v>
      </c>
      <c r="B57" s="14">
        <v>774406320.8769001</v>
      </c>
      <c r="C57" s="14">
        <v>15397959.173770001</v>
      </c>
      <c r="D57" s="14">
        <v>34230291.63102</v>
      </c>
      <c r="E57" s="14">
        <v>118857356.11246566</v>
      </c>
      <c r="F57" s="14">
        <v>5537052.738480001</v>
      </c>
      <c r="G57" s="14">
        <v>42786694.168349996</v>
      </c>
      <c r="H57" s="14">
        <v>49880950.05805001</v>
      </c>
      <c r="I57" s="14">
        <v>235096140.27658</v>
      </c>
      <c r="J57" s="14">
        <v>41241526.81877</v>
      </c>
      <c r="K57" s="14">
        <v>35704284.35685</v>
      </c>
      <c r="L57" s="14">
        <f>SUM(B57:K57)</f>
        <v>1353138576.2112355</v>
      </c>
      <c r="M57" s="55">
        <f>'[4]Impcal-Jan Revised'!$E$38/1000</f>
        <v>1353138576.2112358</v>
      </c>
      <c r="N57" s="73">
        <f>L57-M57</f>
        <v>0</v>
      </c>
    </row>
    <row r="58" spans="1:14" ht="16.5">
      <c r="A58" s="7"/>
      <c r="B58" s="19"/>
      <c r="C58" s="20"/>
      <c r="D58" s="14"/>
      <c r="E58" s="23"/>
      <c r="F58" s="14"/>
      <c r="G58" s="23"/>
      <c r="H58" s="14"/>
      <c r="I58" s="23"/>
      <c r="J58" s="14"/>
      <c r="K58" s="23"/>
      <c r="L58" s="14"/>
      <c r="N58" s="73"/>
    </row>
    <row r="59" spans="1:14" ht="16.5">
      <c r="A59" s="7" t="s">
        <v>37</v>
      </c>
      <c r="B59" s="14">
        <v>126927010.93073002</v>
      </c>
      <c r="C59" s="14">
        <v>10084173.37155</v>
      </c>
      <c r="D59" s="14">
        <v>11617623.457669998</v>
      </c>
      <c r="E59" s="14">
        <v>126807442.05771653</v>
      </c>
      <c r="F59" s="14">
        <v>1383345.02796</v>
      </c>
      <c r="G59" s="14">
        <v>16548160.44917</v>
      </c>
      <c r="H59" s="14">
        <v>54836340.36308999</v>
      </c>
      <c r="I59" s="14">
        <v>118241044.89543</v>
      </c>
      <c r="J59" s="14">
        <v>6340624.4593899995</v>
      </c>
      <c r="K59" s="14">
        <v>26701859.13798</v>
      </c>
      <c r="L59" s="14">
        <f>SUM(B59:K59)</f>
        <v>499487624.15068644</v>
      </c>
      <c r="M59" s="55">
        <f>'[4]Imcal-Feb'!$E$37/1000</f>
        <v>499487624.15068644</v>
      </c>
      <c r="N59" s="73">
        <f aca="true" t="shared" si="8" ref="N59:N79">L59-M59</f>
        <v>0</v>
      </c>
    </row>
    <row r="60" spans="1:14" ht="16.5">
      <c r="A60" s="7"/>
      <c r="B60" s="29"/>
      <c r="C60" s="37"/>
      <c r="D60" s="14"/>
      <c r="E60" s="23"/>
      <c r="F60" s="14"/>
      <c r="G60" s="23"/>
      <c r="H60" s="14"/>
      <c r="I60" s="23"/>
      <c r="J60" s="14"/>
      <c r="K60" s="23"/>
      <c r="L60" s="14"/>
      <c r="N60" s="73"/>
    </row>
    <row r="61" spans="1:14" ht="16.5">
      <c r="A61" s="7" t="s">
        <v>38</v>
      </c>
      <c r="B61" s="14">
        <v>283541636.82392997</v>
      </c>
      <c r="C61" s="14">
        <v>27189383.229</v>
      </c>
      <c r="D61" s="14">
        <v>22255147.60464</v>
      </c>
      <c r="E61" s="14">
        <v>112453718.20112334</v>
      </c>
      <c r="F61" s="14">
        <v>1484930.0168500002</v>
      </c>
      <c r="G61" s="14">
        <v>27747999.48772</v>
      </c>
      <c r="H61" s="14">
        <v>50256911.48813</v>
      </c>
      <c r="I61" s="14">
        <v>85625543.63985</v>
      </c>
      <c r="J61" s="14">
        <v>16125429.58685</v>
      </c>
      <c r="K61" s="14">
        <v>25559364.42522</v>
      </c>
      <c r="L61" s="14">
        <f>SUM(B61:K61)</f>
        <v>652240064.5033134</v>
      </c>
      <c r="M61" s="55">
        <f>'[4]Impcal-Mar'!$E$38/1000</f>
        <v>652240064.5033132</v>
      </c>
      <c r="N61" s="73">
        <f t="shared" si="8"/>
        <v>0</v>
      </c>
    </row>
    <row r="62" spans="1:14" ht="16.5">
      <c r="A62" s="7"/>
      <c r="B62" s="14"/>
      <c r="C62" s="23"/>
      <c r="D62" s="14"/>
      <c r="E62" s="23"/>
      <c r="F62" s="14"/>
      <c r="G62" s="23"/>
      <c r="H62" s="14"/>
      <c r="I62" s="23"/>
      <c r="J62" s="14"/>
      <c r="K62" s="23"/>
      <c r="L62" s="14"/>
      <c r="N62" s="73"/>
    </row>
    <row r="63" spans="1:14" ht="16.5">
      <c r="A63" s="7" t="s">
        <v>39</v>
      </c>
      <c r="B63" s="14">
        <v>149115284.11081004</v>
      </c>
      <c r="C63" s="14">
        <v>15415689.44834</v>
      </c>
      <c r="D63" s="14">
        <v>18694043.84151</v>
      </c>
      <c r="E63" s="14">
        <v>111471847.27503699</v>
      </c>
      <c r="F63" s="14">
        <v>5964120.14969</v>
      </c>
      <c r="G63" s="14">
        <v>17187057.31494</v>
      </c>
      <c r="H63" s="14">
        <v>49794743.6288</v>
      </c>
      <c r="I63" s="14">
        <v>124422608.14249</v>
      </c>
      <c r="J63" s="14">
        <v>23353411.57796</v>
      </c>
      <c r="K63" s="14">
        <v>30348399.53585</v>
      </c>
      <c r="L63" s="14">
        <f>SUM(B63:K63)</f>
        <v>545767205.025427</v>
      </c>
      <c r="M63" s="55">
        <f>'[4]Impcal-Apr'!$E$38/1000</f>
        <v>545767205.025427</v>
      </c>
      <c r="N63" s="73">
        <f t="shared" si="8"/>
        <v>0</v>
      </c>
    </row>
    <row r="64" spans="1:14" ht="16.5">
      <c r="A64" s="7"/>
      <c r="B64" s="14"/>
      <c r="C64" s="23"/>
      <c r="D64" s="14"/>
      <c r="E64" s="23"/>
      <c r="F64" s="14"/>
      <c r="G64" s="23"/>
      <c r="H64" s="14"/>
      <c r="I64" s="23"/>
      <c r="J64" s="14"/>
      <c r="K64" s="23"/>
      <c r="L64" s="14"/>
      <c r="N64" s="73"/>
    </row>
    <row r="65" spans="1:14" ht="16.5">
      <c r="A65" s="7" t="s">
        <v>40</v>
      </c>
      <c r="B65" s="14">
        <v>218351173.72255003</v>
      </c>
      <c r="C65" s="14">
        <v>19762367.02583</v>
      </c>
      <c r="D65" s="14">
        <v>21991132.62553</v>
      </c>
      <c r="E65" s="14">
        <v>178012951.30971894</v>
      </c>
      <c r="F65" s="14">
        <v>4050541.2453400004</v>
      </c>
      <c r="G65" s="14">
        <v>21501908.18064</v>
      </c>
      <c r="H65" s="14">
        <v>49731475.8845</v>
      </c>
      <c r="I65" s="14">
        <v>76494553.9225</v>
      </c>
      <c r="J65" s="14">
        <v>13234954.36369</v>
      </c>
      <c r="K65" s="14">
        <v>34077463.17121</v>
      </c>
      <c r="L65" s="14">
        <f>SUM(B65:K65)</f>
        <v>637208521.451509</v>
      </c>
      <c r="M65" s="55">
        <f>'[4]Impcal-May'!$E$38/1000</f>
        <v>637208521.4515089</v>
      </c>
      <c r="N65" s="73">
        <f t="shared" si="8"/>
        <v>0</v>
      </c>
    </row>
    <row r="66" spans="1:14" ht="16.5">
      <c r="A66" s="7"/>
      <c r="B66" s="14"/>
      <c r="C66" s="23"/>
      <c r="D66" s="14"/>
      <c r="E66" s="23"/>
      <c r="F66" s="14"/>
      <c r="G66" s="23"/>
      <c r="H66" s="14"/>
      <c r="I66" s="23"/>
      <c r="J66" s="14"/>
      <c r="K66" s="23"/>
      <c r="L66" s="14"/>
      <c r="N66" s="73"/>
    </row>
    <row r="67" spans="1:14" ht="16.5">
      <c r="A67" s="7" t="s">
        <v>41</v>
      </c>
      <c r="B67" s="23">
        <v>307849652.97321975</v>
      </c>
      <c r="C67" s="14">
        <v>17305932.584170002</v>
      </c>
      <c r="D67" s="23">
        <v>26105292.48094</v>
      </c>
      <c r="E67" s="14">
        <v>186307505.97530833</v>
      </c>
      <c r="F67" s="23">
        <v>5978882.2493199995</v>
      </c>
      <c r="G67" s="14">
        <v>21120662.50002</v>
      </c>
      <c r="H67" s="23">
        <v>61217336.69491</v>
      </c>
      <c r="I67" s="14">
        <v>127419235.46906</v>
      </c>
      <c r="J67" s="14">
        <v>27364687.965520002</v>
      </c>
      <c r="K67" s="14">
        <v>35837320.70599001</v>
      </c>
      <c r="L67" s="18">
        <f>SUM(B67:K67)</f>
        <v>816506509.598458</v>
      </c>
      <c r="M67" s="55">
        <f>'[4]Impcal-Jun Revised'!$E$38/1000</f>
        <v>816506509.598458</v>
      </c>
      <c r="N67" s="73">
        <f t="shared" si="8"/>
        <v>0</v>
      </c>
    </row>
    <row r="68" spans="1:14" ht="16.5">
      <c r="A68" s="7"/>
      <c r="B68" s="14"/>
      <c r="C68" s="23"/>
      <c r="D68" s="14"/>
      <c r="E68" s="23"/>
      <c r="F68" s="14"/>
      <c r="G68" s="23"/>
      <c r="H68" s="14"/>
      <c r="I68" s="23"/>
      <c r="J68" s="14"/>
      <c r="K68" s="23"/>
      <c r="L68" s="14"/>
      <c r="N68" s="73"/>
    </row>
    <row r="69" spans="1:14" ht="16.5">
      <c r="A69" s="7" t="s">
        <v>42</v>
      </c>
      <c r="B69" s="14">
        <v>149912822.32165998</v>
      </c>
      <c r="C69" s="14">
        <v>20145673.152119998</v>
      </c>
      <c r="D69" s="14">
        <v>16547214.631560002</v>
      </c>
      <c r="E69" s="14">
        <v>109496914.980901</v>
      </c>
      <c r="F69" s="14">
        <v>4455643.18949</v>
      </c>
      <c r="G69" s="14">
        <v>23390625.799769998</v>
      </c>
      <c r="H69" s="14">
        <v>64967748.53005</v>
      </c>
      <c r="I69" s="14">
        <v>176638697.63157</v>
      </c>
      <c r="J69" s="14">
        <v>11940713.417989999</v>
      </c>
      <c r="K69" s="14">
        <v>44861402.63698</v>
      </c>
      <c r="L69" s="14">
        <f>SUM(B69:K69)</f>
        <v>622357456.2920909</v>
      </c>
      <c r="M69" s="55">
        <f>'[4]Impcal-Jul'!$E$37/1000</f>
        <v>622357456.2920909</v>
      </c>
      <c r="N69" s="73">
        <f t="shared" si="8"/>
        <v>0</v>
      </c>
    </row>
    <row r="70" spans="1:14" ht="16.5">
      <c r="A70" s="7"/>
      <c r="B70" s="14"/>
      <c r="C70" s="23"/>
      <c r="D70" s="14"/>
      <c r="E70" s="23"/>
      <c r="F70" s="14"/>
      <c r="G70" s="23"/>
      <c r="H70" s="14"/>
      <c r="I70" s="23"/>
      <c r="J70" s="14"/>
      <c r="K70" s="23"/>
      <c r="L70" s="14"/>
      <c r="N70" s="73"/>
    </row>
    <row r="71" spans="1:14" ht="16.5">
      <c r="A71" s="7" t="s">
        <v>43</v>
      </c>
      <c r="B71" s="14">
        <v>102545344.36540002</v>
      </c>
      <c r="C71" s="14">
        <v>12409843.92685</v>
      </c>
      <c r="D71" s="14">
        <v>849094.9320500001</v>
      </c>
      <c r="E71" s="14">
        <v>107037833.85384613</v>
      </c>
      <c r="F71" s="14">
        <v>6060047.5763799995</v>
      </c>
      <c r="G71" s="14">
        <v>19081239.060459998</v>
      </c>
      <c r="H71" s="14">
        <v>46059364.541949995</v>
      </c>
      <c r="I71" s="14">
        <v>84172783.95876001</v>
      </c>
      <c r="J71" s="14">
        <v>9260603.70528</v>
      </c>
      <c r="K71" s="14">
        <v>36270384.82548001</v>
      </c>
      <c r="L71" s="14">
        <f>SUM(B71:K71)</f>
        <v>423746540.7464562</v>
      </c>
      <c r="M71" s="55">
        <f>'[4]Impcal-Aug'!$E$37/1000</f>
        <v>423746540.7464562</v>
      </c>
      <c r="N71" s="73">
        <f t="shared" si="8"/>
        <v>0</v>
      </c>
    </row>
    <row r="72" spans="1:14" ht="16.5">
      <c r="A72" s="7"/>
      <c r="B72" s="14"/>
      <c r="C72" s="23"/>
      <c r="D72" s="14"/>
      <c r="E72" s="23"/>
      <c r="F72" s="14"/>
      <c r="G72" s="23"/>
      <c r="H72" s="14"/>
      <c r="I72" s="23"/>
      <c r="J72" s="14"/>
      <c r="K72" s="23"/>
      <c r="L72" s="14"/>
      <c r="N72" s="73"/>
    </row>
    <row r="73" spans="1:14" ht="16.5">
      <c r="A73" s="7" t="s">
        <v>44</v>
      </c>
      <c r="B73" s="14">
        <v>144023147.32014</v>
      </c>
      <c r="C73" s="14">
        <v>15945547.583420001</v>
      </c>
      <c r="D73" s="14">
        <v>9856074.079099998</v>
      </c>
      <c r="E73" s="14">
        <v>72861107.17709793</v>
      </c>
      <c r="F73" s="14">
        <v>2244486.82663</v>
      </c>
      <c r="G73" s="14">
        <v>17694532.460440002</v>
      </c>
      <c r="H73" s="14">
        <v>54768986.92801</v>
      </c>
      <c r="I73" s="14">
        <v>341619727.55727</v>
      </c>
      <c r="J73" s="14">
        <v>10602341.66636</v>
      </c>
      <c r="K73" s="14">
        <v>53040063.732949995</v>
      </c>
      <c r="L73" s="14">
        <f>SUM(B73:K73)</f>
        <v>722656015.3314179</v>
      </c>
      <c r="M73" s="55">
        <f>'[4]Impcal-Sep'!$E$37/1000</f>
        <v>722656015.3314179</v>
      </c>
      <c r="N73" s="73">
        <f t="shared" si="8"/>
        <v>0</v>
      </c>
    </row>
    <row r="74" spans="1:14" ht="16.5">
      <c r="A74" s="7"/>
      <c r="B74" s="14"/>
      <c r="C74" s="23"/>
      <c r="D74" s="14"/>
      <c r="E74" s="23"/>
      <c r="F74" s="14"/>
      <c r="G74" s="23"/>
      <c r="H74" s="14"/>
      <c r="I74" s="23"/>
      <c r="J74" s="14"/>
      <c r="K74" s="23"/>
      <c r="L74" s="14"/>
      <c r="N74" s="73"/>
    </row>
    <row r="75" spans="1:14" ht="16.5">
      <c r="A75" s="7" t="s">
        <v>45</v>
      </c>
      <c r="B75" s="14">
        <v>101458135.409</v>
      </c>
      <c r="C75" s="14">
        <v>19666256.88099</v>
      </c>
      <c r="D75" s="14">
        <v>6347970.20141</v>
      </c>
      <c r="E75" s="14">
        <v>92276471.31888665</v>
      </c>
      <c r="F75" s="14">
        <v>2810065.74352</v>
      </c>
      <c r="G75" s="14">
        <v>16315862.61201</v>
      </c>
      <c r="H75" s="14">
        <v>43134756.25399</v>
      </c>
      <c r="I75" s="14">
        <v>97014411.70098</v>
      </c>
      <c r="J75" s="14">
        <v>8816107.51542</v>
      </c>
      <c r="K75" s="14">
        <v>31198448.62365</v>
      </c>
      <c r="L75" s="14">
        <f>SUM(B75:K75)</f>
        <v>419038486.2598567</v>
      </c>
      <c r="M75" s="55">
        <f>'[4]Impcal-Oct'!$E$37/1000</f>
        <v>419038486.2598567</v>
      </c>
      <c r="N75" s="73">
        <f t="shared" si="8"/>
        <v>0</v>
      </c>
    </row>
    <row r="76" spans="1:14" ht="16.5">
      <c r="A76" s="7"/>
      <c r="B76" s="14"/>
      <c r="C76" s="23"/>
      <c r="D76" s="14"/>
      <c r="E76" s="23"/>
      <c r="F76" s="14"/>
      <c r="G76" s="23"/>
      <c r="H76" s="14"/>
      <c r="I76" s="23"/>
      <c r="J76" s="14"/>
      <c r="K76" s="23"/>
      <c r="L76" s="14"/>
      <c r="N76" s="73"/>
    </row>
    <row r="77" spans="1:14" ht="16.5">
      <c r="A77" s="7" t="s">
        <v>46</v>
      </c>
      <c r="B77" s="22">
        <v>190882990.22924003</v>
      </c>
      <c r="C77" s="22">
        <v>22585860.004580002</v>
      </c>
      <c r="D77" s="22">
        <v>22095344.37372</v>
      </c>
      <c r="E77" s="22">
        <v>144933031.37242565</v>
      </c>
      <c r="F77" s="22">
        <v>1172153.60295</v>
      </c>
      <c r="G77" s="22">
        <v>23746480.45555</v>
      </c>
      <c r="H77" s="22">
        <v>49143152.20555</v>
      </c>
      <c r="I77" s="22">
        <v>91114254.15641999</v>
      </c>
      <c r="J77" s="22">
        <v>12092518.547029998</v>
      </c>
      <c r="K77" s="22">
        <v>42857077.74664</v>
      </c>
      <c r="L77" s="22">
        <f>SUM(B77:K77)</f>
        <v>600622862.6941056</v>
      </c>
      <c r="M77" s="55">
        <f>'[4]Impcal-Nov'!$E$37/1000</f>
        <v>600622862.6941056</v>
      </c>
      <c r="N77" s="73">
        <f t="shared" si="8"/>
        <v>0</v>
      </c>
    </row>
    <row r="78" spans="1:14" ht="16.5">
      <c r="A78" s="7"/>
      <c r="B78" s="22"/>
      <c r="C78" s="51"/>
      <c r="D78" s="22"/>
      <c r="E78" s="51"/>
      <c r="F78" s="22"/>
      <c r="G78" s="22"/>
      <c r="H78" s="75"/>
      <c r="I78" s="51"/>
      <c r="J78" s="22"/>
      <c r="K78" s="51"/>
      <c r="L78" s="22"/>
      <c r="N78" s="73"/>
    </row>
    <row r="79" spans="1:14" ht="16.5">
      <c r="A79" s="7" t="s">
        <v>47</v>
      </c>
      <c r="B79" s="22">
        <v>86895130.55281</v>
      </c>
      <c r="C79" s="22">
        <v>25912728.075430002</v>
      </c>
      <c r="D79" s="22">
        <v>17453184.012760002</v>
      </c>
      <c r="E79" s="22">
        <v>32223834.050313696</v>
      </c>
      <c r="F79" s="22">
        <v>1416161.9588</v>
      </c>
      <c r="G79" s="22">
        <v>13716279.47894</v>
      </c>
      <c r="H79" s="22">
        <v>38925545.94721</v>
      </c>
      <c r="I79" s="22">
        <v>137724944.83721</v>
      </c>
      <c r="J79" s="22">
        <v>6922034.992969999</v>
      </c>
      <c r="K79" s="22">
        <v>35999724.707710005</v>
      </c>
      <c r="L79" s="22">
        <f>SUM(B79:K79)</f>
        <v>397189568.6141537</v>
      </c>
      <c r="M79" s="55">
        <f>'[4]Impcal-Dec'!$E$37/1000</f>
        <v>397189568.6141537</v>
      </c>
      <c r="N79" s="73">
        <f t="shared" si="8"/>
        <v>0</v>
      </c>
    </row>
    <row r="80" spans="1:14" ht="16.5">
      <c r="A80" s="7"/>
      <c r="B80" s="22"/>
      <c r="C80" s="51"/>
      <c r="D80" s="22"/>
      <c r="E80" s="51"/>
      <c r="F80" s="22"/>
      <c r="G80" s="22"/>
      <c r="H80" s="75"/>
      <c r="I80" s="51"/>
      <c r="J80" s="22"/>
      <c r="K80" s="51"/>
      <c r="L80" s="22"/>
      <c r="N80" s="73"/>
    </row>
    <row r="81" spans="1:14" ht="16.5">
      <c r="A81" s="7"/>
      <c r="B81" s="22"/>
      <c r="C81" s="51"/>
      <c r="D81" s="22"/>
      <c r="E81" s="51"/>
      <c r="F81" s="22"/>
      <c r="G81" s="22"/>
      <c r="H81" s="75"/>
      <c r="I81" s="51"/>
      <c r="J81" s="22"/>
      <c r="K81" s="51"/>
      <c r="L81" s="22"/>
      <c r="N81" s="73"/>
    </row>
    <row r="82" spans="1:12" ht="16.5">
      <c r="A82" s="7" t="s">
        <v>48</v>
      </c>
      <c r="B82" s="14">
        <f>SUM(B57:B61)</f>
        <v>1184874968.63156</v>
      </c>
      <c r="C82" s="14">
        <f aca="true" t="shared" si="9" ref="C82:L82">SUM(C57:C61)</f>
        <v>52671515.77432</v>
      </c>
      <c r="D82" s="14">
        <f t="shared" si="9"/>
        <v>68103062.69332999</v>
      </c>
      <c r="E82" s="14">
        <f t="shared" si="9"/>
        <v>358118516.3713055</v>
      </c>
      <c r="F82" s="14">
        <f t="shared" si="9"/>
        <v>8405327.78329</v>
      </c>
      <c r="G82" s="14">
        <f t="shared" si="9"/>
        <v>87082854.10524</v>
      </c>
      <c r="H82" s="14">
        <f t="shared" si="9"/>
        <v>154974201.90927</v>
      </c>
      <c r="I82" s="14">
        <f t="shared" si="9"/>
        <v>438962728.81186</v>
      </c>
      <c r="J82" s="14">
        <f t="shared" si="9"/>
        <v>63707580.86501</v>
      </c>
      <c r="K82" s="14">
        <f t="shared" si="9"/>
        <v>87965507.92005</v>
      </c>
      <c r="L82" s="14">
        <f t="shared" si="9"/>
        <v>2504866264.8652353</v>
      </c>
    </row>
    <row r="83" spans="1:12" ht="16.5">
      <c r="A83" s="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6.5">
      <c r="A84" s="7" t="s">
        <v>49</v>
      </c>
      <c r="B84" s="14">
        <f>SUM(B63:B67)</f>
        <v>675316110.8065798</v>
      </c>
      <c r="C84" s="14">
        <f aca="true" t="shared" si="10" ref="C84:L84">SUM(C63:C67)</f>
        <v>52483989.05834</v>
      </c>
      <c r="D84" s="14">
        <f t="shared" si="10"/>
        <v>66790468.94798</v>
      </c>
      <c r="E84" s="14">
        <f t="shared" si="10"/>
        <v>475792304.5600642</v>
      </c>
      <c r="F84" s="14">
        <f t="shared" si="10"/>
        <v>15993543.64435</v>
      </c>
      <c r="G84" s="14">
        <f t="shared" si="10"/>
        <v>59809627.9956</v>
      </c>
      <c r="H84" s="14">
        <f t="shared" si="10"/>
        <v>160743556.20821</v>
      </c>
      <c r="I84" s="14">
        <f t="shared" si="10"/>
        <v>328336397.53405</v>
      </c>
      <c r="J84" s="14">
        <f t="shared" si="10"/>
        <v>63953053.907170005</v>
      </c>
      <c r="K84" s="14">
        <f t="shared" si="10"/>
        <v>100263183.41305</v>
      </c>
      <c r="L84" s="14">
        <f t="shared" si="10"/>
        <v>1999482236.075394</v>
      </c>
    </row>
    <row r="85" spans="1:12" ht="16.5">
      <c r="A85" s="7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6.5">
      <c r="A86" s="7" t="s">
        <v>62</v>
      </c>
      <c r="B86" s="14">
        <f>SUM(B69:B73)</f>
        <v>396481314.0072</v>
      </c>
      <c r="C86" s="14">
        <f aca="true" t="shared" si="11" ref="C86:L86">SUM(C69:C73)</f>
        <v>48501064.66239</v>
      </c>
      <c r="D86" s="14">
        <f t="shared" si="11"/>
        <v>27252383.64271</v>
      </c>
      <c r="E86" s="14">
        <f t="shared" si="11"/>
        <v>289395856.01184505</v>
      </c>
      <c r="F86" s="14">
        <f t="shared" si="11"/>
        <v>12760177.5925</v>
      </c>
      <c r="G86" s="14">
        <f t="shared" si="11"/>
        <v>60166397.32067</v>
      </c>
      <c r="H86" s="14">
        <f t="shared" si="11"/>
        <v>165796100.00001</v>
      </c>
      <c r="I86" s="14">
        <f t="shared" si="11"/>
        <v>602431209.1475999</v>
      </c>
      <c r="J86" s="14">
        <f t="shared" si="11"/>
        <v>31803658.789629996</v>
      </c>
      <c r="K86" s="14">
        <f t="shared" si="11"/>
        <v>134171851.19541001</v>
      </c>
      <c r="L86" s="14">
        <f t="shared" si="11"/>
        <v>1768760012.369965</v>
      </c>
    </row>
    <row r="87" spans="1:12" ht="16.5">
      <c r="A87" s="7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6.5">
      <c r="A88" s="7" t="s">
        <v>51</v>
      </c>
      <c r="B88" s="14">
        <f>SUM(B75:B79)</f>
        <v>379236256.19105005</v>
      </c>
      <c r="C88" s="14">
        <f aca="true" t="shared" si="12" ref="C88:L88">SUM(C75:C79)</f>
        <v>68164844.96100001</v>
      </c>
      <c r="D88" s="14">
        <f t="shared" si="12"/>
        <v>45896498.58789</v>
      </c>
      <c r="E88" s="14">
        <f t="shared" si="12"/>
        <v>269433336.741626</v>
      </c>
      <c r="F88" s="14">
        <f t="shared" si="12"/>
        <v>5398381.30527</v>
      </c>
      <c r="G88" s="14">
        <f t="shared" si="12"/>
        <v>53778622.546500005</v>
      </c>
      <c r="H88" s="14">
        <f t="shared" si="12"/>
        <v>131203454.40675001</v>
      </c>
      <c r="I88" s="14">
        <f t="shared" si="12"/>
        <v>325853610.69461</v>
      </c>
      <c r="J88" s="14">
        <f t="shared" si="12"/>
        <v>27830661.055419996</v>
      </c>
      <c r="K88" s="14">
        <f t="shared" si="12"/>
        <v>110055251.07800001</v>
      </c>
      <c r="L88" s="14">
        <f t="shared" si="12"/>
        <v>1416850917.568116</v>
      </c>
    </row>
    <row r="89" spans="1:12" ht="16.5">
      <c r="A89" s="7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6.5">
      <c r="A90" s="7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6.5">
      <c r="A91" s="7" t="s">
        <v>52</v>
      </c>
      <c r="B91" s="14">
        <f>SUM(B82:B84)</f>
        <v>1860191079.43814</v>
      </c>
      <c r="C91" s="14">
        <f aca="true" t="shared" si="13" ref="C91:L91">SUM(C82:C84)</f>
        <v>105155504.83265999</v>
      </c>
      <c r="D91" s="14">
        <f t="shared" si="13"/>
        <v>134893531.64130998</v>
      </c>
      <c r="E91" s="14">
        <f t="shared" si="13"/>
        <v>833910820.9313698</v>
      </c>
      <c r="F91" s="14">
        <f t="shared" si="13"/>
        <v>24398871.42764</v>
      </c>
      <c r="G91" s="14">
        <f t="shared" si="13"/>
        <v>146892482.10084</v>
      </c>
      <c r="H91" s="14">
        <f t="shared" si="13"/>
        <v>315717758.11748</v>
      </c>
      <c r="I91" s="14">
        <f t="shared" si="13"/>
        <v>767299126.3459101</v>
      </c>
      <c r="J91" s="14">
        <f t="shared" si="13"/>
        <v>127660634.77218</v>
      </c>
      <c r="K91" s="14">
        <f t="shared" si="13"/>
        <v>188228691.3331</v>
      </c>
      <c r="L91" s="14">
        <f t="shared" si="13"/>
        <v>4504348500.940629</v>
      </c>
    </row>
    <row r="92" spans="1:12" ht="16.5">
      <c r="A92" s="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16.5">
      <c r="A93" s="7" t="s">
        <v>53</v>
      </c>
      <c r="B93" s="14">
        <f>SUM(B86:B88)</f>
        <v>775717570.19825</v>
      </c>
      <c r="C93" s="14">
        <f aca="true" t="shared" si="14" ref="C93:L93">SUM(C86:C88)</f>
        <v>116665909.62339002</v>
      </c>
      <c r="D93" s="14">
        <f t="shared" si="14"/>
        <v>73148882.2306</v>
      </c>
      <c r="E93" s="14">
        <f t="shared" si="14"/>
        <v>558829192.7534711</v>
      </c>
      <c r="F93" s="14">
        <f t="shared" si="14"/>
        <v>18158558.89777</v>
      </c>
      <c r="G93" s="14">
        <f t="shared" si="14"/>
        <v>113945019.86717</v>
      </c>
      <c r="H93" s="14">
        <f t="shared" si="14"/>
        <v>296999554.40676004</v>
      </c>
      <c r="I93" s="14">
        <f t="shared" si="14"/>
        <v>928284819.8422099</v>
      </c>
      <c r="J93" s="14">
        <f t="shared" si="14"/>
        <v>59634319.84504999</v>
      </c>
      <c r="K93" s="14">
        <f t="shared" si="14"/>
        <v>244227102.27341002</v>
      </c>
      <c r="L93" s="14">
        <f t="shared" si="14"/>
        <v>3185610929.938081</v>
      </c>
    </row>
    <row r="94" spans="1:12" ht="16.5">
      <c r="A94" s="7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16.5">
      <c r="A95" s="7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6.5">
      <c r="A96" s="7" t="s">
        <v>54</v>
      </c>
      <c r="B96" s="14">
        <f>SUM(B91:B93)</f>
        <v>2635908649.6363897</v>
      </c>
      <c r="C96" s="14">
        <f aca="true" t="shared" si="15" ref="C96:L96">SUM(C91:C93)</f>
        <v>221821414.45605</v>
      </c>
      <c r="D96" s="14">
        <f t="shared" si="15"/>
        <v>208042413.87190998</v>
      </c>
      <c r="E96" s="14">
        <f t="shared" si="15"/>
        <v>1392740013.684841</v>
      </c>
      <c r="F96" s="14">
        <f t="shared" si="15"/>
        <v>42557430.32540999</v>
      </c>
      <c r="G96" s="14">
        <f t="shared" si="15"/>
        <v>260837501.96801</v>
      </c>
      <c r="H96" s="14">
        <f t="shared" si="15"/>
        <v>612717312.52424</v>
      </c>
      <c r="I96" s="14">
        <f t="shared" si="15"/>
        <v>1695583946.18812</v>
      </c>
      <c r="J96" s="14">
        <f t="shared" si="15"/>
        <v>187294954.61723</v>
      </c>
      <c r="K96" s="14">
        <f t="shared" si="15"/>
        <v>432455793.60651004</v>
      </c>
      <c r="L96" s="14">
        <f t="shared" si="15"/>
        <v>7689959430.87871</v>
      </c>
    </row>
    <row r="97" spans="1:12" ht="17.25" thickBot="1">
      <c r="A97" s="62"/>
      <c r="B97" s="16"/>
      <c r="C97" s="16"/>
      <c r="D97" s="15"/>
      <c r="E97" s="16"/>
      <c r="F97" s="15"/>
      <c r="G97" s="16"/>
      <c r="H97" s="15"/>
      <c r="I97" s="16"/>
      <c r="J97" s="15"/>
      <c r="K97" s="16"/>
      <c r="L97" s="15"/>
    </row>
    <row r="98" spans="1:12" ht="17.25" thickTop="1">
      <c r="A98" s="47" t="s">
        <v>56</v>
      </c>
      <c r="B98" s="24">
        <f aca="true" t="shared" si="16" ref="B98:L98">SUM(B57:B79)-B96</f>
        <v>0</v>
      </c>
      <c r="C98" s="24">
        <f t="shared" si="16"/>
        <v>0</v>
      </c>
      <c r="D98" s="24">
        <f t="shared" si="16"/>
        <v>0</v>
      </c>
      <c r="E98" s="24">
        <f t="shared" si="16"/>
        <v>0</v>
      </c>
      <c r="F98" s="24">
        <f t="shared" si="16"/>
        <v>0</v>
      </c>
      <c r="G98" s="24">
        <f t="shared" si="16"/>
        <v>0</v>
      </c>
      <c r="H98" s="24">
        <f t="shared" si="16"/>
        <v>0</v>
      </c>
      <c r="I98" s="24">
        <f t="shared" si="16"/>
        <v>0</v>
      </c>
      <c r="J98" s="24">
        <f t="shared" si="16"/>
        <v>0</v>
      </c>
      <c r="K98" s="24">
        <f t="shared" si="16"/>
        <v>0</v>
      </c>
      <c r="L98" s="24">
        <f t="shared" si="16"/>
        <v>0</v>
      </c>
    </row>
    <row r="99" spans="1:13" s="52" customFormat="1" ht="16.5">
      <c r="A99" s="50" t="s">
        <v>63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6"/>
    </row>
    <row r="100" spans="1:12" ht="12.75">
      <c r="A100" s="43" t="s">
        <v>55</v>
      </c>
      <c r="B100" s="1"/>
      <c r="C100" s="1"/>
      <c r="D100" s="1"/>
      <c r="E100" s="1"/>
      <c r="F100" s="1"/>
      <c r="G100" s="1"/>
      <c r="H100" s="1"/>
      <c r="I100" s="1"/>
      <c r="J100" s="1"/>
      <c r="K100" s="49"/>
      <c r="L100" s="1"/>
    </row>
    <row r="101" spans="2:12" ht="12.7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ht="12.75"/>
    <row r="103" spans="1:12" ht="30">
      <c r="A103" s="95" t="s">
        <v>0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1:12" ht="16.5">
      <c r="A104" s="7"/>
      <c r="B104" s="7" t="s">
        <v>11</v>
      </c>
      <c r="C104" s="2" t="s">
        <v>11</v>
      </c>
      <c r="D104" s="7" t="s">
        <v>11</v>
      </c>
      <c r="E104" s="2" t="s">
        <v>11</v>
      </c>
      <c r="F104" s="7" t="s">
        <v>11</v>
      </c>
      <c r="G104" s="2" t="s">
        <v>11</v>
      </c>
      <c r="H104" s="7" t="s">
        <v>12</v>
      </c>
      <c r="I104" s="9" t="s">
        <v>13</v>
      </c>
      <c r="J104" s="8" t="s">
        <v>14</v>
      </c>
      <c r="K104" s="9" t="s">
        <v>15</v>
      </c>
      <c r="L104" s="7"/>
    </row>
    <row r="105" spans="1:12" ht="16.5">
      <c r="A105" s="7"/>
      <c r="B105" s="7"/>
      <c r="C105" s="2" t="s">
        <v>16</v>
      </c>
      <c r="D105" s="8" t="s">
        <v>17</v>
      </c>
      <c r="E105" s="9" t="s">
        <v>18</v>
      </c>
      <c r="F105" s="8" t="s">
        <v>19</v>
      </c>
      <c r="G105" s="2" t="s">
        <v>11</v>
      </c>
      <c r="H105" s="8" t="s">
        <v>20</v>
      </c>
      <c r="I105" s="2" t="s">
        <v>21</v>
      </c>
      <c r="J105" s="8" t="s">
        <v>22</v>
      </c>
      <c r="K105" s="9" t="s">
        <v>23</v>
      </c>
      <c r="L105" s="8" t="s">
        <v>24</v>
      </c>
    </row>
    <row r="106" spans="1:12" ht="30">
      <c r="A106" s="60">
        <v>2014</v>
      </c>
      <c r="B106" s="10" t="s">
        <v>25</v>
      </c>
      <c r="C106" s="13" t="s">
        <v>26</v>
      </c>
      <c r="D106" s="10" t="s">
        <v>27</v>
      </c>
      <c r="E106" s="11" t="s">
        <v>28</v>
      </c>
      <c r="F106" s="10" t="s">
        <v>29</v>
      </c>
      <c r="G106" s="11" t="s">
        <v>30</v>
      </c>
      <c r="H106" s="10" t="s">
        <v>31</v>
      </c>
      <c r="I106" s="13" t="s">
        <v>32</v>
      </c>
      <c r="J106" s="10" t="s">
        <v>33</v>
      </c>
      <c r="K106" s="11" t="s">
        <v>34</v>
      </c>
      <c r="L106" s="10" t="s">
        <v>35</v>
      </c>
    </row>
    <row r="107" spans="1:12" ht="16.5">
      <c r="A107" s="61"/>
      <c r="B107" s="45"/>
      <c r="C107" s="37"/>
      <c r="D107" s="21"/>
      <c r="E107" s="37"/>
      <c r="F107" s="21"/>
      <c r="G107" s="37"/>
      <c r="H107" s="21"/>
      <c r="I107" s="37"/>
      <c r="J107" s="21"/>
      <c r="K107" s="37"/>
      <c r="L107" s="21"/>
    </row>
    <row r="108" spans="1:14" ht="16.5">
      <c r="A108" s="7" t="s">
        <v>36</v>
      </c>
      <c r="B108" s="14">
        <v>140325961.80413002</v>
      </c>
      <c r="C108" s="14">
        <v>11111399.00527</v>
      </c>
      <c r="D108" s="14">
        <v>16209611.663180001</v>
      </c>
      <c r="E108" s="14">
        <v>101325553.46378</v>
      </c>
      <c r="F108" s="14">
        <v>1731176.34423</v>
      </c>
      <c r="G108" s="14">
        <v>16362156.95617</v>
      </c>
      <c r="H108" s="14">
        <v>38118496.87012</v>
      </c>
      <c r="I108" s="14">
        <v>111528261.35139</v>
      </c>
      <c r="J108" s="14">
        <v>7414140.39677</v>
      </c>
      <c r="K108" s="14">
        <v>83366763.58134</v>
      </c>
      <c r="L108" s="14">
        <f>SUM(B108:K108)</f>
        <v>527493521.43638</v>
      </c>
      <c r="M108" s="55">
        <f>'[3]Impcal-Jan'!$E$37/1000</f>
        <v>527493521.43637997</v>
      </c>
      <c r="N108" s="71">
        <f>L108-M108</f>
        <v>0</v>
      </c>
    </row>
    <row r="109" spans="1:14" ht="16.5">
      <c r="A109" s="7"/>
      <c r="B109" s="19"/>
      <c r="C109" s="20"/>
      <c r="D109" s="14"/>
      <c r="E109" s="23"/>
      <c r="F109" s="14"/>
      <c r="G109" s="23"/>
      <c r="H109" s="14"/>
      <c r="I109" s="23"/>
      <c r="J109" s="14"/>
      <c r="K109" s="23"/>
      <c r="L109" s="14"/>
      <c r="N109" s="71"/>
    </row>
    <row r="110" spans="1:14" ht="16.5">
      <c r="A110" s="7" t="s">
        <v>37</v>
      </c>
      <c r="B110" s="14">
        <v>71940607.37111999</v>
      </c>
      <c r="C110" s="14">
        <v>11620230.05003</v>
      </c>
      <c r="D110" s="14">
        <v>11735794.43855</v>
      </c>
      <c r="E110" s="14">
        <v>231232551.56770027</v>
      </c>
      <c r="F110" s="14">
        <v>1736961.11966</v>
      </c>
      <c r="G110" s="14">
        <v>17491976.464560002</v>
      </c>
      <c r="H110" s="14">
        <v>36616827.55982</v>
      </c>
      <c r="I110" s="14">
        <v>130867021.35234</v>
      </c>
      <c r="J110" s="14">
        <v>8600780.443029998</v>
      </c>
      <c r="K110" s="14">
        <v>29972409.168530002</v>
      </c>
      <c r="L110" s="14">
        <f>SUM(B110:K110)</f>
        <v>551815159.5353403</v>
      </c>
      <c r="M110" s="55">
        <f>'[3]Imcal-Feb'!$E$37/1000</f>
        <v>551815159.5353403</v>
      </c>
      <c r="N110" s="71">
        <f>L110-M110</f>
        <v>0</v>
      </c>
    </row>
    <row r="111" spans="1:14" ht="16.5">
      <c r="A111" s="7"/>
      <c r="B111" s="29"/>
      <c r="C111" s="37"/>
      <c r="D111" s="14"/>
      <c r="E111" s="23"/>
      <c r="F111" s="14"/>
      <c r="G111" s="23"/>
      <c r="H111" s="14"/>
      <c r="I111" s="23"/>
      <c r="J111" s="14"/>
      <c r="K111" s="23"/>
      <c r="L111" s="14">
        <f>SUM(B111:K111)</f>
        <v>0</v>
      </c>
      <c r="N111" s="71"/>
    </row>
    <row r="112" spans="1:14" ht="16.5">
      <c r="A112" s="7" t="s">
        <v>38</v>
      </c>
      <c r="B112" s="14">
        <v>192551185.71602002</v>
      </c>
      <c r="C112" s="14">
        <v>9306390.52778</v>
      </c>
      <c r="D112" s="14">
        <v>24533064.76061</v>
      </c>
      <c r="E112" s="14">
        <v>236274323.63600335</v>
      </c>
      <c r="F112" s="14">
        <v>2920895.12402</v>
      </c>
      <c r="G112" s="14">
        <v>17379342.10138667</v>
      </c>
      <c r="H112" s="14">
        <v>54433377.50161</v>
      </c>
      <c r="I112" s="14">
        <v>144969990.4199</v>
      </c>
      <c r="J112" s="14">
        <v>16384811.81766</v>
      </c>
      <c r="K112" s="14">
        <v>27819409.528610002</v>
      </c>
      <c r="L112" s="14">
        <f>SUM(B112:K112)</f>
        <v>726572791.1336001</v>
      </c>
      <c r="M112" s="55">
        <f>'[3]Impcal-Mar'!$E$38/1000</f>
        <v>726572791.1336</v>
      </c>
      <c r="N112" s="71">
        <f>L112-M112</f>
        <v>0</v>
      </c>
    </row>
    <row r="113" spans="1:14" ht="16.5">
      <c r="A113" s="7"/>
      <c r="B113" s="14"/>
      <c r="C113" s="23"/>
      <c r="D113" s="14"/>
      <c r="E113" s="23"/>
      <c r="F113" s="14"/>
      <c r="G113" s="23"/>
      <c r="H113" s="14"/>
      <c r="I113" s="23"/>
      <c r="J113" s="14"/>
      <c r="K113" s="23"/>
      <c r="L113" s="14"/>
      <c r="N113" s="71"/>
    </row>
    <row r="114" spans="1:14" ht="16.5">
      <c r="A114" s="7" t="s">
        <v>39</v>
      </c>
      <c r="B114" s="14">
        <v>184156446.81241998</v>
      </c>
      <c r="C114" s="14">
        <v>13916459.94658</v>
      </c>
      <c r="D114" s="14">
        <v>21827932.946229998</v>
      </c>
      <c r="E114" s="14">
        <v>214725324.24443114</v>
      </c>
      <c r="F114" s="14">
        <v>4204114.249810001</v>
      </c>
      <c r="G114" s="14">
        <v>17812961.296529997</v>
      </c>
      <c r="H114" s="14">
        <v>30956530.16328</v>
      </c>
      <c r="I114" s="14">
        <v>95909753.93394001</v>
      </c>
      <c r="J114" s="14">
        <v>6355375.31789</v>
      </c>
      <c r="K114" s="14">
        <v>29927576.9897</v>
      </c>
      <c r="L114" s="14">
        <f>SUM(B114:K114)</f>
        <v>619792475.9008112</v>
      </c>
      <c r="M114" s="55">
        <f>'[3]Impcal-Apr'!$E$38/1000</f>
        <v>619792475.9008111</v>
      </c>
      <c r="N114" s="71">
        <f>L114-M114</f>
        <v>0</v>
      </c>
    </row>
    <row r="115" spans="1:14" ht="16.5">
      <c r="A115" s="7"/>
      <c r="B115" s="14"/>
      <c r="C115" s="23"/>
      <c r="D115" s="14"/>
      <c r="E115" s="23"/>
      <c r="F115" s="14"/>
      <c r="G115" s="23"/>
      <c r="H115" s="14"/>
      <c r="I115" s="23"/>
      <c r="J115" s="14"/>
      <c r="K115" s="23"/>
      <c r="L115" s="14"/>
      <c r="N115" s="71"/>
    </row>
    <row r="116" spans="1:14" ht="16.5">
      <c r="A116" s="7" t="s">
        <v>40</v>
      </c>
      <c r="B116" s="14">
        <v>83013019.54454</v>
      </c>
      <c r="C116" s="14">
        <v>17571362.84025</v>
      </c>
      <c r="D116" s="14">
        <v>26652191.760989998</v>
      </c>
      <c r="E116" s="14">
        <v>230869391.0682808</v>
      </c>
      <c r="F116" s="14">
        <v>1635810.07376</v>
      </c>
      <c r="G116" s="14">
        <v>37939827.74137</v>
      </c>
      <c r="H116" s="14">
        <v>86347122.75097</v>
      </c>
      <c r="I116" s="14">
        <v>134054769.96360001</v>
      </c>
      <c r="J116" s="14">
        <v>6978788.119469999</v>
      </c>
      <c r="K116" s="14">
        <v>33434524.90861</v>
      </c>
      <c r="L116" s="14">
        <f>SUM(B116:K116)</f>
        <v>658496808.7718408</v>
      </c>
      <c r="M116" s="55">
        <f>'[3]Impcal-May'!$E$38/1000</f>
        <v>658496808.7718408</v>
      </c>
      <c r="N116" s="71">
        <f aca="true" t="shared" si="17" ref="N116:N130">L116-M116</f>
        <v>0</v>
      </c>
    </row>
    <row r="117" spans="1:14" ht="16.5">
      <c r="A117" s="7"/>
      <c r="B117" s="14"/>
      <c r="C117" s="23"/>
      <c r="D117" s="14"/>
      <c r="E117" s="23"/>
      <c r="F117" s="14"/>
      <c r="G117" s="23"/>
      <c r="H117" s="14"/>
      <c r="I117" s="23"/>
      <c r="J117" s="14"/>
      <c r="K117" s="23"/>
      <c r="L117" s="14"/>
      <c r="N117" s="71"/>
    </row>
    <row r="118" spans="1:14" ht="16.5">
      <c r="A118" s="7" t="s">
        <v>41</v>
      </c>
      <c r="B118" s="23">
        <v>185980984.90868</v>
      </c>
      <c r="C118" s="14">
        <v>11027055.27568</v>
      </c>
      <c r="D118" s="23">
        <v>7726684.2994800005</v>
      </c>
      <c r="E118" s="14">
        <v>210926189.89701</v>
      </c>
      <c r="F118" s="23">
        <v>1550559.86753</v>
      </c>
      <c r="G118" s="14">
        <v>144664073.25893</v>
      </c>
      <c r="H118" s="23">
        <v>48446296.33737</v>
      </c>
      <c r="I118" s="14">
        <v>109515044.97749001</v>
      </c>
      <c r="J118" s="14">
        <v>6391432.302370001</v>
      </c>
      <c r="K118" s="14">
        <v>26991577.881210003</v>
      </c>
      <c r="L118" s="18">
        <f>SUM(B118:K118)</f>
        <v>753219899.00575</v>
      </c>
      <c r="M118" s="55">
        <f>'[3]Impcal-Jun'!$E$38/1000</f>
        <v>753219899.00575</v>
      </c>
      <c r="N118" s="71">
        <f t="shared" si="17"/>
        <v>0</v>
      </c>
    </row>
    <row r="119" spans="1:14" ht="16.5">
      <c r="A119" s="7"/>
      <c r="B119" s="14"/>
      <c r="C119" s="23"/>
      <c r="D119" s="14"/>
      <c r="E119" s="23"/>
      <c r="F119" s="14"/>
      <c r="G119" s="23"/>
      <c r="H119" s="14"/>
      <c r="I119" s="23"/>
      <c r="J119" s="14"/>
      <c r="K119" s="23"/>
      <c r="L119" s="14"/>
      <c r="N119" s="71"/>
    </row>
    <row r="120" spans="1:14" ht="16.5">
      <c r="A120" s="7" t="s">
        <v>42</v>
      </c>
      <c r="B120" s="14">
        <v>74053838.5712</v>
      </c>
      <c r="C120" s="14">
        <v>22430195.30459</v>
      </c>
      <c r="D120" s="14">
        <v>9888113.79503</v>
      </c>
      <c r="E120" s="14">
        <v>262620183.75279334</v>
      </c>
      <c r="F120" s="14">
        <v>4728325.95507</v>
      </c>
      <c r="G120" s="14">
        <v>28635287.77104</v>
      </c>
      <c r="H120" s="14">
        <v>10370386.823509999</v>
      </c>
      <c r="I120" s="14">
        <v>129841751.23095</v>
      </c>
      <c r="J120" s="14">
        <v>7960714.79712</v>
      </c>
      <c r="K120" s="14">
        <v>40051479.306660004</v>
      </c>
      <c r="L120" s="14">
        <f>SUM(B120:K120)</f>
        <v>590580277.3079634</v>
      </c>
      <c r="M120" s="55">
        <f>'[3]Impcal-Jul'!$E$37/1000</f>
        <v>590580277.3079633</v>
      </c>
      <c r="N120" s="71">
        <f t="shared" si="17"/>
        <v>0</v>
      </c>
    </row>
    <row r="121" spans="1:14" ht="16.5">
      <c r="A121" s="7"/>
      <c r="B121" s="14"/>
      <c r="C121" s="23"/>
      <c r="D121" s="14"/>
      <c r="E121" s="23"/>
      <c r="F121" s="14"/>
      <c r="G121" s="23"/>
      <c r="H121" s="14"/>
      <c r="I121" s="23"/>
      <c r="J121" s="14"/>
      <c r="K121" s="23"/>
      <c r="L121" s="14"/>
      <c r="N121" s="71"/>
    </row>
    <row r="122" spans="1:14" ht="16.5">
      <c r="A122" s="7" t="s">
        <v>43</v>
      </c>
      <c r="B122" s="14">
        <v>164396182.6047</v>
      </c>
      <c r="C122" s="14">
        <v>14967517.19511</v>
      </c>
      <c r="D122" s="14">
        <v>6352341.7047</v>
      </c>
      <c r="E122" s="14">
        <v>187342366.22199494</v>
      </c>
      <c r="F122" s="14">
        <v>5759121.08374</v>
      </c>
      <c r="G122" s="14">
        <v>18017076.97696</v>
      </c>
      <c r="H122" s="14">
        <v>76258098.38810001</v>
      </c>
      <c r="I122" s="14">
        <v>115479969.05083999</v>
      </c>
      <c r="J122" s="14">
        <v>33439038.9398</v>
      </c>
      <c r="K122" s="14">
        <v>42192105.32417</v>
      </c>
      <c r="L122" s="14">
        <f>SUM(B122:K122)</f>
        <v>664203817.4901149</v>
      </c>
      <c r="M122" s="55">
        <f>'[3]Impcal-Aug'!$E$37/1000</f>
        <v>664203817.490115</v>
      </c>
      <c r="N122" s="71">
        <f t="shared" si="17"/>
        <v>0</v>
      </c>
    </row>
    <row r="123" spans="1:14" ht="16.5">
      <c r="A123" s="7"/>
      <c r="B123" s="14"/>
      <c r="C123" s="23"/>
      <c r="D123" s="14"/>
      <c r="E123" s="23"/>
      <c r="F123" s="14"/>
      <c r="G123" s="23"/>
      <c r="H123" s="14"/>
      <c r="I123" s="23"/>
      <c r="J123" s="14"/>
      <c r="K123" s="23"/>
      <c r="L123" s="14"/>
      <c r="N123" s="71"/>
    </row>
    <row r="124" spans="1:14" ht="16.5">
      <c r="A124" s="7" t="s">
        <v>44</v>
      </c>
      <c r="B124" s="14">
        <v>66808175.92363</v>
      </c>
      <c r="C124" s="14">
        <v>10037275.26983</v>
      </c>
      <c r="D124" s="14">
        <v>9207262.89435</v>
      </c>
      <c r="E124" s="14">
        <v>109974909.521175</v>
      </c>
      <c r="F124" s="14">
        <v>3379838.72547</v>
      </c>
      <c r="G124" s="14">
        <v>20849445.83014</v>
      </c>
      <c r="H124" s="14">
        <v>42384912.53093</v>
      </c>
      <c r="I124" s="14">
        <v>110481010.48982</v>
      </c>
      <c r="J124" s="14">
        <v>8210197.01131</v>
      </c>
      <c r="K124" s="14">
        <v>45976687.60172</v>
      </c>
      <c r="L124" s="14">
        <f>SUM(B124:K124)</f>
        <v>427309715.79837495</v>
      </c>
      <c r="M124" s="55">
        <f>'[3]Impcal-Sep'!$E$37/1000</f>
        <v>427309715.798375</v>
      </c>
      <c r="N124" s="71">
        <f t="shared" si="17"/>
        <v>0</v>
      </c>
    </row>
    <row r="125" spans="1:14" ht="16.5">
      <c r="A125" s="7"/>
      <c r="B125" s="14"/>
      <c r="C125" s="23"/>
      <c r="D125" s="14"/>
      <c r="E125" s="23"/>
      <c r="F125" s="14"/>
      <c r="G125" s="23"/>
      <c r="H125" s="14"/>
      <c r="I125" s="23"/>
      <c r="J125" s="14"/>
      <c r="K125" s="23"/>
      <c r="L125" s="14"/>
      <c r="N125" s="71"/>
    </row>
    <row r="126" spans="1:14" ht="16.5">
      <c r="A126" s="7" t="s">
        <v>45</v>
      </c>
      <c r="B126" s="14">
        <v>192427404.64696002</v>
      </c>
      <c r="C126" s="14">
        <v>8996601.143189998</v>
      </c>
      <c r="D126" s="14">
        <v>2027094.34775</v>
      </c>
      <c r="E126" s="14">
        <v>147362966.5178793</v>
      </c>
      <c r="F126" s="14">
        <v>2173256.91392</v>
      </c>
      <c r="G126" s="14">
        <v>28861426.92284</v>
      </c>
      <c r="H126" s="14">
        <v>36155344.98662</v>
      </c>
      <c r="I126" s="14">
        <v>120822120.99101001</v>
      </c>
      <c r="J126" s="14">
        <v>27813871.154519998</v>
      </c>
      <c r="K126" s="14">
        <v>22040031.633279998</v>
      </c>
      <c r="L126" s="14">
        <f>SUM(B126:K126)</f>
        <v>588680119.2579694</v>
      </c>
      <c r="M126" s="55">
        <f>'[3]Impcal-Oct'!$E$37/1000</f>
        <v>588680119.2579693</v>
      </c>
      <c r="N126" s="71">
        <f t="shared" si="17"/>
        <v>0</v>
      </c>
    </row>
    <row r="127" spans="1:14" ht="16.5">
      <c r="A127" s="7"/>
      <c r="B127" s="14"/>
      <c r="C127" s="23"/>
      <c r="D127" s="14"/>
      <c r="E127" s="23"/>
      <c r="F127" s="14"/>
      <c r="G127" s="23"/>
      <c r="H127" s="14"/>
      <c r="I127" s="23"/>
      <c r="J127" s="14"/>
      <c r="K127" s="23"/>
      <c r="L127" s="14"/>
      <c r="N127" s="71"/>
    </row>
    <row r="128" spans="1:14" ht="16.5">
      <c r="A128" s="7" t="s">
        <v>46</v>
      </c>
      <c r="B128" s="14">
        <v>58944889.6163</v>
      </c>
      <c r="C128" s="14">
        <v>9284011.9907</v>
      </c>
      <c r="D128" s="14">
        <v>22947025.345990002</v>
      </c>
      <c r="E128" s="14">
        <v>153517149.39702117</v>
      </c>
      <c r="F128" s="14">
        <v>4854268.06358</v>
      </c>
      <c r="G128" s="14">
        <v>20706161.03743</v>
      </c>
      <c r="H128" s="14">
        <v>33431626.500199996</v>
      </c>
      <c r="I128" s="14">
        <v>200928761.73991</v>
      </c>
      <c r="J128" s="14">
        <v>8015343.0497200005</v>
      </c>
      <c r="K128" s="14">
        <v>17299950.21</v>
      </c>
      <c r="L128" s="14">
        <f>SUM(B128:K128)</f>
        <v>529929186.95085114</v>
      </c>
      <c r="M128" s="55">
        <f>'[3]Impcal-Nov'!$E$37/1000</f>
        <v>529929186.9508512</v>
      </c>
      <c r="N128" s="71">
        <f t="shared" si="17"/>
        <v>0</v>
      </c>
    </row>
    <row r="129" spans="1:14" ht="16.5">
      <c r="A129" s="7"/>
      <c r="B129" s="14"/>
      <c r="C129" s="23"/>
      <c r="D129" s="14"/>
      <c r="E129" s="23"/>
      <c r="F129" s="14"/>
      <c r="G129" s="14"/>
      <c r="H129" s="18"/>
      <c r="I129" s="23"/>
      <c r="J129" s="14"/>
      <c r="K129" s="23"/>
      <c r="L129" s="14"/>
      <c r="N129" s="71"/>
    </row>
    <row r="130" spans="1:14" ht="16.5">
      <c r="A130" s="7" t="s">
        <v>47</v>
      </c>
      <c r="B130" s="14">
        <v>97552750.34657998</v>
      </c>
      <c r="C130" s="14">
        <v>10477665.93144</v>
      </c>
      <c r="D130" s="14">
        <v>11628324.70314</v>
      </c>
      <c r="E130" s="14">
        <v>107246457.57578547</v>
      </c>
      <c r="F130" s="14">
        <v>5126385.92013</v>
      </c>
      <c r="G130" s="14">
        <v>21474801.25747</v>
      </c>
      <c r="H130" s="14">
        <v>26909723.23143</v>
      </c>
      <c r="I130" s="14">
        <v>94342772.19383</v>
      </c>
      <c r="J130" s="14">
        <v>6473205.60871</v>
      </c>
      <c r="K130" s="14">
        <v>27005230.24634</v>
      </c>
      <c r="L130" s="14">
        <f>SUM(B130:K130)</f>
        <v>408237317.01485544</v>
      </c>
      <c r="M130" s="55">
        <f>'[3]Impcal-Dec'!$E$37/1000</f>
        <v>408237317.01485544</v>
      </c>
      <c r="N130" s="71">
        <f t="shared" si="17"/>
        <v>0</v>
      </c>
    </row>
    <row r="131" spans="1:12" ht="16.5">
      <c r="A131" s="7"/>
      <c r="B131" s="66"/>
      <c r="C131" s="23"/>
      <c r="D131" s="14"/>
      <c r="E131" s="23"/>
      <c r="F131" s="14"/>
      <c r="G131" s="14"/>
      <c r="H131" s="18"/>
      <c r="I131" s="23"/>
      <c r="J131" s="14"/>
      <c r="K131" s="23"/>
      <c r="L131" s="14"/>
    </row>
    <row r="132" spans="1:12" ht="16.5">
      <c r="A132" s="7"/>
      <c r="B132" s="14"/>
      <c r="C132" s="23"/>
      <c r="D132" s="14"/>
      <c r="E132" s="23"/>
      <c r="F132" s="14"/>
      <c r="G132" s="14"/>
      <c r="H132" s="18"/>
      <c r="I132" s="23"/>
      <c r="J132" s="14"/>
      <c r="K132" s="23"/>
      <c r="L132" s="14"/>
    </row>
    <row r="133" spans="1:12" ht="16.5">
      <c r="A133" s="7" t="s">
        <v>48</v>
      </c>
      <c r="B133" s="14">
        <f>SUM(B108:B112)</f>
        <v>404817754.89127004</v>
      </c>
      <c r="C133" s="14">
        <f aca="true" t="shared" si="18" ref="C133:L133">SUM(C108:C112)</f>
        <v>32038019.58308</v>
      </c>
      <c r="D133" s="14">
        <f t="shared" si="18"/>
        <v>52478470.86234</v>
      </c>
      <c r="E133" s="14">
        <f t="shared" si="18"/>
        <v>568832428.6674836</v>
      </c>
      <c r="F133" s="14">
        <f t="shared" si="18"/>
        <v>6389032.58791</v>
      </c>
      <c r="G133" s="14">
        <f t="shared" si="18"/>
        <v>51233475.522116676</v>
      </c>
      <c r="H133" s="14">
        <f t="shared" si="18"/>
        <v>129168701.93155</v>
      </c>
      <c r="I133" s="14">
        <f t="shared" si="18"/>
        <v>387365273.12363</v>
      </c>
      <c r="J133" s="14">
        <f t="shared" si="18"/>
        <v>32399732.657459997</v>
      </c>
      <c r="K133" s="14">
        <f t="shared" si="18"/>
        <v>141158582.27848</v>
      </c>
      <c r="L133" s="22">
        <f t="shared" si="18"/>
        <v>1805881472.1053205</v>
      </c>
    </row>
    <row r="134" spans="1:12" ht="16.5">
      <c r="A134" s="7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22"/>
    </row>
    <row r="135" spans="1:12" ht="16.5">
      <c r="A135" s="7" t="s">
        <v>49</v>
      </c>
      <c r="B135" s="14">
        <f>SUM(B114:B118)</f>
        <v>453150451.26564</v>
      </c>
      <c r="C135" s="14">
        <f aca="true" t="shared" si="19" ref="C135:L135">SUM(C114:C118)</f>
        <v>42514878.06251</v>
      </c>
      <c r="D135" s="14">
        <f t="shared" si="19"/>
        <v>56206809.006699994</v>
      </c>
      <c r="E135" s="14">
        <f t="shared" si="19"/>
        <v>656520905.2097219</v>
      </c>
      <c r="F135" s="14">
        <f t="shared" si="19"/>
        <v>7390484.191100001</v>
      </c>
      <c r="G135" s="14">
        <f t="shared" si="19"/>
        <v>200416862.29683</v>
      </c>
      <c r="H135" s="14">
        <f t="shared" si="19"/>
        <v>165749949.25162</v>
      </c>
      <c r="I135" s="14">
        <f t="shared" si="19"/>
        <v>339479568.87503004</v>
      </c>
      <c r="J135" s="14">
        <f t="shared" si="19"/>
        <v>19725595.73973</v>
      </c>
      <c r="K135" s="14">
        <f t="shared" si="19"/>
        <v>90353679.77952</v>
      </c>
      <c r="L135" s="22">
        <f t="shared" si="19"/>
        <v>2031509183.678402</v>
      </c>
    </row>
    <row r="136" spans="1:12" ht="16.5">
      <c r="A136" s="7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22"/>
    </row>
    <row r="137" spans="1:12" ht="16.5">
      <c r="A137" s="7" t="s">
        <v>50</v>
      </c>
      <c r="B137" s="14">
        <f>SUM(B120:B124)</f>
        <v>305258197.09953</v>
      </c>
      <c r="C137" s="14">
        <f aca="true" t="shared" si="20" ref="C137:L137">SUM(C120:C124)</f>
        <v>47434987.76953</v>
      </c>
      <c r="D137" s="14">
        <f t="shared" si="20"/>
        <v>25447718.394079998</v>
      </c>
      <c r="E137" s="14">
        <f t="shared" si="20"/>
        <v>559937459.4959633</v>
      </c>
      <c r="F137" s="14">
        <f t="shared" si="20"/>
        <v>13867285.764279999</v>
      </c>
      <c r="G137" s="14">
        <f t="shared" si="20"/>
        <v>67501810.57813999</v>
      </c>
      <c r="H137" s="14">
        <f t="shared" si="20"/>
        <v>129013397.74254002</v>
      </c>
      <c r="I137" s="14">
        <f t="shared" si="20"/>
        <v>355802730.77161</v>
      </c>
      <c r="J137" s="14">
        <f t="shared" si="20"/>
        <v>49609950.748229995</v>
      </c>
      <c r="K137" s="14">
        <f t="shared" si="20"/>
        <v>128220272.23255</v>
      </c>
      <c r="L137" s="22">
        <f t="shared" si="20"/>
        <v>1682093810.5964532</v>
      </c>
    </row>
    <row r="138" spans="1:12" ht="16.5">
      <c r="A138" s="7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22"/>
    </row>
    <row r="139" spans="1:12" ht="16.5">
      <c r="A139" s="7" t="s">
        <v>51</v>
      </c>
      <c r="B139" s="14">
        <f>SUM(B126:B130)</f>
        <v>348925044.60984</v>
      </c>
      <c r="C139" s="14">
        <f aca="true" t="shared" si="21" ref="C139:L139">SUM(C126:C130)</f>
        <v>28758279.06533</v>
      </c>
      <c r="D139" s="14">
        <f t="shared" si="21"/>
        <v>36602444.39688</v>
      </c>
      <c r="E139" s="14">
        <f t="shared" si="21"/>
        <v>408126573.49068594</v>
      </c>
      <c r="F139" s="14">
        <f t="shared" si="21"/>
        <v>12153910.89763</v>
      </c>
      <c r="G139" s="14">
        <f t="shared" si="21"/>
        <v>71042389.21774</v>
      </c>
      <c r="H139" s="14">
        <f t="shared" si="21"/>
        <v>96496694.71825</v>
      </c>
      <c r="I139" s="14">
        <f t="shared" si="21"/>
        <v>416093654.92475003</v>
      </c>
      <c r="J139" s="14">
        <f t="shared" si="21"/>
        <v>42302419.81294999</v>
      </c>
      <c r="K139" s="14">
        <f t="shared" si="21"/>
        <v>66345212.08962</v>
      </c>
      <c r="L139" s="22">
        <f t="shared" si="21"/>
        <v>1526846623.223676</v>
      </c>
    </row>
    <row r="140" spans="1:12" ht="16.5">
      <c r="A140" s="7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ht="16.5">
      <c r="A141" s="7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16.5">
      <c r="A142" s="7" t="s">
        <v>52</v>
      </c>
      <c r="B142" s="14">
        <f>SUM(B133:B135)</f>
        <v>857968206.1569101</v>
      </c>
      <c r="C142" s="14">
        <f aca="true" t="shared" si="22" ref="C142:L142">SUM(C133:C135)</f>
        <v>74552897.64559</v>
      </c>
      <c r="D142" s="14">
        <f t="shared" si="22"/>
        <v>108685279.86904</v>
      </c>
      <c r="E142" s="14">
        <f t="shared" si="22"/>
        <v>1225353333.8772054</v>
      </c>
      <c r="F142" s="14">
        <f t="shared" si="22"/>
        <v>13779516.779010002</v>
      </c>
      <c r="G142" s="14">
        <f t="shared" si="22"/>
        <v>251650337.81894666</v>
      </c>
      <c r="H142" s="14">
        <f t="shared" si="22"/>
        <v>294918651.18316996</v>
      </c>
      <c r="I142" s="14">
        <f t="shared" si="22"/>
        <v>726844841.9986601</v>
      </c>
      <c r="J142" s="14">
        <f t="shared" si="22"/>
        <v>52125328.39719</v>
      </c>
      <c r="K142" s="14">
        <f t="shared" si="22"/>
        <v>231512262.058</v>
      </c>
      <c r="L142" s="14">
        <f t="shared" si="22"/>
        <v>3837390655.7837224</v>
      </c>
    </row>
    <row r="143" spans="1:12" ht="16.5">
      <c r="A143" s="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1:12" ht="16.5">
      <c r="A144" s="7" t="s">
        <v>53</v>
      </c>
      <c r="B144" s="14">
        <f>SUM(B137:B139)</f>
        <v>654183241.7093699</v>
      </c>
      <c r="C144" s="14">
        <f aca="true" t="shared" si="23" ref="C144:L144">SUM(C137:C139)</f>
        <v>76193266.83486</v>
      </c>
      <c r="D144" s="14">
        <f t="shared" si="23"/>
        <v>62050162.79096</v>
      </c>
      <c r="E144" s="14">
        <f t="shared" si="23"/>
        <v>968064032.9866493</v>
      </c>
      <c r="F144" s="14">
        <f t="shared" si="23"/>
        <v>26021196.661909997</v>
      </c>
      <c r="G144" s="14">
        <f t="shared" si="23"/>
        <v>138544199.79588</v>
      </c>
      <c r="H144" s="14">
        <f t="shared" si="23"/>
        <v>225510092.46079004</v>
      </c>
      <c r="I144" s="14">
        <f t="shared" si="23"/>
        <v>771896385.6963601</v>
      </c>
      <c r="J144" s="14">
        <f t="shared" si="23"/>
        <v>91912370.56118</v>
      </c>
      <c r="K144" s="14">
        <f t="shared" si="23"/>
        <v>194565484.32217</v>
      </c>
      <c r="L144" s="14">
        <f t="shared" si="23"/>
        <v>3208940433.8201294</v>
      </c>
    </row>
    <row r="145" spans="1:12" ht="16.5">
      <c r="A145" s="7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16.5">
      <c r="A146" s="7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2" ht="16.5">
      <c r="A147" s="7" t="s">
        <v>54</v>
      </c>
      <c r="B147" s="14">
        <f>SUM(B142:B144)</f>
        <v>1512151447.86628</v>
      </c>
      <c r="C147" s="14">
        <f aca="true" t="shared" si="24" ref="C147:L147">SUM(C142:C144)</f>
        <v>150746164.48045</v>
      </c>
      <c r="D147" s="14">
        <f t="shared" si="24"/>
        <v>170735442.66</v>
      </c>
      <c r="E147" s="14">
        <f t="shared" si="24"/>
        <v>2193417366.8638544</v>
      </c>
      <c r="F147" s="14">
        <f t="shared" si="24"/>
        <v>39800713.440919995</v>
      </c>
      <c r="G147" s="14">
        <f t="shared" si="24"/>
        <v>390194537.6148267</v>
      </c>
      <c r="H147" s="14">
        <f t="shared" si="24"/>
        <v>520428743.64396</v>
      </c>
      <c r="I147" s="14">
        <f t="shared" si="24"/>
        <v>1498741227.6950202</v>
      </c>
      <c r="J147" s="14">
        <f t="shared" si="24"/>
        <v>144037698.95837</v>
      </c>
      <c r="K147" s="14">
        <f t="shared" si="24"/>
        <v>426077746.38017</v>
      </c>
      <c r="L147" s="14">
        <f t="shared" si="24"/>
        <v>7046331089.603851</v>
      </c>
    </row>
    <row r="148" spans="1:12" ht="17.25" thickBot="1">
      <c r="A148" s="62"/>
      <c r="B148" s="16"/>
      <c r="C148" s="16"/>
      <c r="D148" s="15"/>
      <c r="E148" s="16"/>
      <c r="F148" s="15"/>
      <c r="G148" s="16"/>
      <c r="H148" s="15"/>
      <c r="I148" s="16"/>
      <c r="J148" s="15"/>
      <c r="K148" s="16"/>
      <c r="L148" s="15"/>
    </row>
    <row r="149" spans="1:12" ht="17.25" thickTop="1">
      <c r="A149" s="47" t="s">
        <v>56</v>
      </c>
      <c r="B149" s="24">
        <f aca="true" t="shared" si="25" ref="B149:L149">SUM(B108:B130)-B147</f>
        <v>0</v>
      </c>
      <c r="C149" s="24">
        <f t="shared" si="25"/>
        <v>0</v>
      </c>
      <c r="D149" s="24">
        <f t="shared" si="25"/>
        <v>0</v>
      </c>
      <c r="E149" s="24">
        <f t="shared" si="25"/>
        <v>0</v>
      </c>
      <c r="F149" s="24">
        <f t="shared" si="25"/>
        <v>0</v>
      </c>
      <c r="G149" s="24">
        <f t="shared" si="25"/>
        <v>0</v>
      </c>
      <c r="H149" s="24">
        <f t="shared" si="25"/>
        <v>0</v>
      </c>
      <c r="I149" s="24">
        <f t="shared" si="25"/>
        <v>0</v>
      </c>
      <c r="J149" s="24">
        <f t="shared" si="25"/>
        <v>0</v>
      </c>
      <c r="K149" s="24">
        <f t="shared" si="25"/>
        <v>0</v>
      </c>
      <c r="L149" s="24">
        <f t="shared" si="25"/>
        <v>0</v>
      </c>
    </row>
    <row r="150" spans="1:12" ht="12.75">
      <c r="A150" s="43" t="s">
        <v>55</v>
      </c>
      <c r="B150" s="1"/>
      <c r="C150" s="1"/>
      <c r="D150" s="1"/>
      <c r="E150" s="1"/>
      <c r="F150" s="1"/>
      <c r="G150" s="1"/>
      <c r="H150" s="1"/>
      <c r="I150" s="1"/>
      <c r="J150" s="1"/>
      <c r="K150" s="49"/>
      <c r="L150" s="1"/>
    </row>
    <row r="153" spans="1:12" ht="30.75">
      <c r="A153" s="95" t="s">
        <v>0</v>
      </c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1:14" ht="16.5" customHeight="1">
      <c r="A154" s="59"/>
      <c r="B154" s="3" t="s">
        <v>1</v>
      </c>
      <c r="C154" s="4" t="s">
        <v>2</v>
      </c>
      <c r="D154" s="5" t="s">
        <v>3</v>
      </c>
      <c r="E154" s="4" t="s">
        <v>4</v>
      </c>
      <c r="F154" s="3" t="s">
        <v>5</v>
      </c>
      <c r="G154" s="4" t="s">
        <v>6</v>
      </c>
      <c r="H154" s="3" t="s">
        <v>7</v>
      </c>
      <c r="I154" s="4" t="s">
        <v>8</v>
      </c>
      <c r="J154" s="6" t="s">
        <v>9</v>
      </c>
      <c r="K154" s="12" t="s">
        <v>10</v>
      </c>
      <c r="L154" s="6">
        <v>10</v>
      </c>
      <c r="N154" t="s">
        <v>60</v>
      </c>
    </row>
    <row r="155" spans="1:12" ht="15.75">
      <c r="A155" s="7"/>
      <c r="B155" s="7" t="s">
        <v>11</v>
      </c>
      <c r="C155" s="2" t="s">
        <v>11</v>
      </c>
      <c r="D155" s="7" t="s">
        <v>11</v>
      </c>
      <c r="E155" s="2" t="s">
        <v>11</v>
      </c>
      <c r="F155" s="7" t="s">
        <v>11</v>
      </c>
      <c r="G155" s="2" t="s">
        <v>11</v>
      </c>
      <c r="H155" s="7" t="s">
        <v>12</v>
      </c>
      <c r="I155" s="9" t="s">
        <v>13</v>
      </c>
      <c r="J155" s="8" t="s">
        <v>14</v>
      </c>
      <c r="K155" s="9" t="s">
        <v>15</v>
      </c>
      <c r="L155" s="7"/>
    </row>
    <row r="156" spans="1:12" ht="15.75" customHeight="1">
      <c r="A156" s="7"/>
      <c r="B156" s="7"/>
      <c r="C156" s="2" t="s">
        <v>16</v>
      </c>
      <c r="D156" s="8" t="s">
        <v>17</v>
      </c>
      <c r="E156" s="9" t="s">
        <v>18</v>
      </c>
      <c r="F156" s="8" t="s">
        <v>19</v>
      </c>
      <c r="G156" s="2" t="s">
        <v>11</v>
      </c>
      <c r="H156" s="8" t="s">
        <v>20</v>
      </c>
      <c r="I156" s="2" t="s">
        <v>21</v>
      </c>
      <c r="J156" s="8" t="s">
        <v>22</v>
      </c>
      <c r="K156" s="9" t="s">
        <v>23</v>
      </c>
      <c r="L156" s="8" t="s">
        <v>24</v>
      </c>
    </row>
    <row r="157" spans="1:12" ht="30.75">
      <c r="A157" s="60">
        <v>2013</v>
      </c>
      <c r="B157" s="10" t="s">
        <v>25</v>
      </c>
      <c r="C157" s="13" t="s">
        <v>26</v>
      </c>
      <c r="D157" s="10" t="s">
        <v>27</v>
      </c>
      <c r="E157" s="11" t="s">
        <v>28</v>
      </c>
      <c r="F157" s="10" t="s">
        <v>29</v>
      </c>
      <c r="G157" s="11" t="s">
        <v>30</v>
      </c>
      <c r="H157" s="10" t="s">
        <v>31</v>
      </c>
      <c r="I157" s="13" t="s">
        <v>32</v>
      </c>
      <c r="J157" s="10" t="s">
        <v>33</v>
      </c>
      <c r="K157" s="11" t="s">
        <v>34</v>
      </c>
      <c r="L157" s="10" t="s">
        <v>35</v>
      </c>
    </row>
    <row r="158" spans="1:12" ht="16.5" customHeight="1">
      <c r="A158" s="61"/>
      <c r="B158" s="45"/>
      <c r="C158" s="37"/>
      <c r="D158" s="21"/>
      <c r="E158" s="37"/>
      <c r="F158" s="21"/>
      <c r="G158" s="37"/>
      <c r="H158" s="21"/>
      <c r="I158" s="37"/>
      <c r="J158" s="21"/>
      <c r="K158" s="37"/>
      <c r="L158" s="21"/>
    </row>
    <row r="159" spans="1:14" ht="16.5">
      <c r="A159" s="7" t="s">
        <v>36</v>
      </c>
      <c r="B159" s="14">
        <v>83081673.87942</v>
      </c>
      <c r="C159" s="14">
        <v>10855774.17733</v>
      </c>
      <c r="D159" s="14">
        <v>5963309.0787700005</v>
      </c>
      <c r="E159" s="14">
        <v>151521654.845751</v>
      </c>
      <c r="F159" s="14">
        <v>4994775.32042</v>
      </c>
      <c r="G159" s="14">
        <v>23119512.27827</v>
      </c>
      <c r="H159" s="14">
        <v>40990634.313669994</v>
      </c>
      <c r="I159" s="14">
        <v>200502524.42885998</v>
      </c>
      <c r="J159" s="14">
        <v>11598507.69396</v>
      </c>
      <c r="K159" s="14">
        <v>174117411.56259</v>
      </c>
      <c r="L159" s="14">
        <f>SUM(B159:K159)</f>
        <v>706745777.579041</v>
      </c>
      <c r="M159" s="55">
        <f>'[2]Impcal-Jan'!$E$37/1000</f>
        <v>706745777.579041</v>
      </c>
      <c r="N159" s="17">
        <f>L159-M159</f>
        <v>0</v>
      </c>
    </row>
    <row r="160" spans="1:14" ht="16.5">
      <c r="A160" s="7"/>
      <c r="B160" s="19"/>
      <c r="C160" s="20"/>
      <c r="D160" s="14"/>
      <c r="E160" s="23"/>
      <c r="F160" s="14"/>
      <c r="G160" s="23"/>
      <c r="H160" s="14"/>
      <c r="I160" s="23"/>
      <c r="J160" s="14"/>
      <c r="K160" s="23"/>
      <c r="L160" s="14"/>
      <c r="N160" s="17"/>
    </row>
    <row r="161" spans="1:14" ht="16.5">
      <c r="A161" s="7" t="s">
        <v>37</v>
      </c>
      <c r="B161" s="14">
        <v>215644151.85829</v>
      </c>
      <c r="C161" s="14">
        <v>10532140.227459999</v>
      </c>
      <c r="D161" s="14">
        <v>17238824.231310003</v>
      </c>
      <c r="E161" s="14">
        <v>127037832.10885431</v>
      </c>
      <c r="F161" s="14">
        <v>2644436.63772</v>
      </c>
      <c r="G161" s="14">
        <v>24503870.96939</v>
      </c>
      <c r="H161" s="14">
        <v>48212415.906940006</v>
      </c>
      <c r="I161" s="14">
        <v>204789674.80572</v>
      </c>
      <c r="J161" s="14">
        <v>8484852.44383</v>
      </c>
      <c r="K161" s="14">
        <v>202183440.40672997</v>
      </c>
      <c r="L161" s="14">
        <f>SUM(B161:K161)</f>
        <v>861271639.5962442</v>
      </c>
      <c r="M161" s="55">
        <f>'[2]Imcal-Feb'!$E$37/1000</f>
        <v>861271639.5962442</v>
      </c>
      <c r="N161" s="17">
        <f aca="true" t="shared" si="26" ref="N161:N181">L161-M161</f>
        <v>0</v>
      </c>
    </row>
    <row r="162" spans="1:14" ht="16.5">
      <c r="A162" s="7"/>
      <c r="B162" s="29"/>
      <c r="C162" s="37"/>
      <c r="D162" s="14"/>
      <c r="E162" s="23"/>
      <c r="F162" s="14"/>
      <c r="G162" s="23"/>
      <c r="H162" s="14"/>
      <c r="I162" s="23"/>
      <c r="J162" s="14"/>
      <c r="K162" s="23"/>
      <c r="L162" s="14">
        <f>SUM(B162:K162)</f>
        <v>0</v>
      </c>
      <c r="N162" s="17">
        <f t="shared" si="26"/>
        <v>0</v>
      </c>
    </row>
    <row r="163" spans="1:14" ht="16.5">
      <c r="A163" s="7" t="s">
        <v>38</v>
      </c>
      <c r="B163" s="14">
        <v>120295098.28708</v>
      </c>
      <c r="C163" s="14">
        <v>14807617.686460001</v>
      </c>
      <c r="D163" s="14">
        <v>4275108.18203</v>
      </c>
      <c r="E163" s="14">
        <v>138838061.51077664</v>
      </c>
      <c r="F163" s="14">
        <v>5777943.000899999</v>
      </c>
      <c r="G163" s="14">
        <v>12267620.08018</v>
      </c>
      <c r="H163" s="14">
        <v>57187324.42802001</v>
      </c>
      <c r="I163" s="14">
        <v>141437904.61263</v>
      </c>
      <c r="J163" s="14">
        <v>7198382.37348</v>
      </c>
      <c r="K163" s="14">
        <v>19672981.30007</v>
      </c>
      <c r="L163" s="14">
        <f>SUM(B163:K163)</f>
        <v>521758041.46162665</v>
      </c>
      <c r="M163" s="55">
        <f>'[2]Impcal-Mar'!$E$38/1000</f>
        <v>521758041.4616267</v>
      </c>
      <c r="N163" s="17">
        <f t="shared" si="26"/>
        <v>0</v>
      </c>
    </row>
    <row r="164" spans="1:14" ht="16.5">
      <c r="A164" s="7"/>
      <c r="B164" s="14"/>
      <c r="C164" s="23"/>
      <c r="D164" s="14"/>
      <c r="E164" s="23"/>
      <c r="F164" s="14"/>
      <c r="G164" s="23"/>
      <c r="H164" s="14"/>
      <c r="I164" s="23"/>
      <c r="J164" s="14"/>
      <c r="K164" s="23"/>
      <c r="L164" s="14"/>
      <c r="N164" s="17"/>
    </row>
    <row r="165" spans="1:14" ht="16.5">
      <c r="A165" s="7" t="s">
        <v>39</v>
      </c>
      <c r="B165" s="14">
        <v>142184627.59047002</v>
      </c>
      <c r="C165" s="14">
        <v>10968775.31477</v>
      </c>
      <c r="D165" s="14">
        <v>6838082.52029</v>
      </c>
      <c r="E165" s="14">
        <v>129729561.22621676</v>
      </c>
      <c r="F165" s="14">
        <v>6864636.52359</v>
      </c>
      <c r="G165" s="14">
        <v>19261286.78707</v>
      </c>
      <c r="H165" s="14">
        <v>40002052.307840005</v>
      </c>
      <c r="I165" s="14">
        <v>152740114.18171003</v>
      </c>
      <c r="J165" s="14">
        <v>7963376.5353</v>
      </c>
      <c r="K165" s="14">
        <v>10706559.422220001</v>
      </c>
      <c r="L165" s="14">
        <f>SUM(B165:K165)</f>
        <v>527259072.40947676</v>
      </c>
      <c r="M165" s="55">
        <f>'[2]Impcal-Apr'!$E$38/1000</f>
        <v>527259072.4094768</v>
      </c>
      <c r="N165" s="17">
        <f t="shared" si="26"/>
        <v>0</v>
      </c>
    </row>
    <row r="166" spans="1:14" ht="16.5">
      <c r="A166" s="7"/>
      <c r="B166" s="14"/>
      <c r="C166" s="23"/>
      <c r="D166" s="14"/>
      <c r="E166" s="23"/>
      <c r="F166" s="14"/>
      <c r="G166" s="23"/>
      <c r="H166" s="14"/>
      <c r="I166" s="23"/>
      <c r="J166" s="14"/>
      <c r="K166" s="23"/>
      <c r="L166" s="14"/>
      <c r="N166" s="17"/>
    </row>
    <row r="167" spans="1:14" ht="16.5">
      <c r="A167" s="7" t="s">
        <v>40</v>
      </c>
      <c r="B167" s="14">
        <v>146481313.70871</v>
      </c>
      <c r="C167" s="14">
        <v>11417179.66929</v>
      </c>
      <c r="D167" s="14">
        <v>12649935.427119998</v>
      </c>
      <c r="E167" s="14">
        <v>153701359.08645335</v>
      </c>
      <c r="F167" s="14">
        <v>9572364.97159</v>
      </c>
      <c r="G167" s="14">
        <v>25419593.180400003</v>
      </c>
      <c r="H167" s="14">
        <v>70881931.61093</v>
      </c>
      <c r="I167" s="14">
        <v>156162585.32248998</v>
      </c>
      <c r="J167" s="14">
        <v>7313039.09708</v>
      </c>
      <c r="K167" s="14">
        <v>389605306.20482004</v>
      </c>
      <c r="L167" s="14">
        <f>SUM(B167:K167)</f>
        <v>983204608.2788833</v>
      </c>
      <c r="M167" s="55">
        <f>'[2]Impcal-May'!$E$38/1000</f>
        <v>983204608.2788833</v>
      </c>
      <c r="N167" s="17">
        <f t="shared" si="26"/>
        <v>0</v>
      </c>
    </row>
    <row r="168" spans="1:14" ht="16.5">
      <c r="A168" s="7"/>
      <c r="B168" s="14"/>
      <c r="C168" s="23"/>
      <c r="D168" s="14"/>
      <c r="E168" s="23"/>
      <c r="F168" s="14"/>
      <c r="G168" s="23"/>
      <c r="H168" s="14"/>
      <c r="I168" s="23"/>
      <c r="J168" s="14"/>
      <c r="K168" s="23"/>
      <c r="L168" s="14"/>
      <c r="N168" s="17"/>
    </row>
    <row r="169" spans="1:14" ht="16.5">
      <c r="A169" s="7" t="s">
        <v>41</v>
      </c>
      <c r="B169" s="23">
        <v>214959784.42592</v>
      </c>
      <c r="C169" s="14">
        <v>11650909.69477</v>
      </c>
      <c r="D169" s="23">
        <v>20307413.871080004</v>
      </c>
      <c r="E169" s="14">
        <v>103141771.490133</v>
      </c>
      <c r="F169" s="23">
        <v>6972454.625530001</v>
      </c>
      <c r="G169" s="14">
        <v>181470645.06068</v>
      </c>
      <c r="H169" s="23">
        <v>52320855.12691</v>
      </c>
      <c r="I169" s="14">
        <v>80288172.25404</v>
      </c>
      <c r="J169" s="14">
        <v>5446892.42917</v>
      </c>
      <c r="K169" s="14">
        <v>25190403.29701</v>
      </c>
      <c r="L169" s="18">
        <f>SUM(B169:K169)</f>
        <v>701749302.2752429</v>
      </c>
      <c r="M169" s="55">
        <f>'[2]Impcal-Jun'!$E$38/1000</f>
        <v>701749302.2752434</v>
      </c>
      <c r="N169" s="17">
        <f t="shared" si="26"/>
        <v>0</v>
      </c>
    </row>
    <row r="170" spans="1:14" ht="16.5">
      <c r="A170" s="7"/>
      <c r="B170" s="14"/>
      <c r="C170" s="23"/>
      <c r="D170" s="14"/>
      <c r="E170" s="23"/>
      <c r="F170" s="14"/>
      <c r="G170" s="23"/>
      <c r="H170" s="14"/>
      <c r="I170" s="23"/>
      <c r="J170" s="14"/>
      <c r="K170" s="23"/>
      <c r="L170" s="14"/>
      <c r="N170" s="17"/>
    </row>
    <row r="171" spans="1:14" ht="16.5">
      <c r="A171" s="7" t="s">
        <v>42</v>
      </c>
      <c r="B171" s="14">
        <v>44160945.74568</v>
      </c>
      <c r="C171" s="14">
        <v>12776876.78815</v>
      </c>
      <c r="D171" s="14">
        <v>12079113.686069999</v>
      </c>
      <c r="E171" s="14">
        <v>131666237.09701236</v>
      </c>
      <c r="F171" s="14">
        <v>3742135.05361</v>
      </c>
      <c r="G171" s="14">
        <v>70739216.95981</v>
      </c>
      <c r="H171" s="14">
        <v>54079035.753240004</v>
      </c>
      <c r="I171" s="14">
        <v>152490610.15314</v>
      </c>
      <c r="J171" s="14">
        <v>19494093.67675</v>
      </c>
      <c r="K171" s="14">
        <v>22450460.71229</v>
      </c>
      <c r="L171" s="14">
        <f>SUM(B171:K171)</f>
        <v>523678725.62575233</v>
      </c>
      <c r="M171" s="55">
        <f>'[2]Impcal-Jul'!$E$37/1000</f>
        <v>523678725.62575245</v>
      </c>
      <c r="N171" s="17">
        <f t="shared" si="26"/>
        <v>0</v>
      </c>
    </row>
    <row r="172" spans="1:14" ht="16.5">
      <c r="A172" s="7"/>
      <c r="B172" s="14"/>
      <c r="C172" s="23"/>
      <c r="D172" s="14"/>
      <c r="E172" s="23"/>
      <c r="F172" s="14"/>
      <c r="G172" s="23"/>
      <c r="H172" s="14"/>
      <c r="I172" s="23"/>
      <c r="J172" s="14"/>
      <c r="K172" s="23"/>
      <c r="L172" s="14"/>
      <c r="N172" s="17">
        <f t="shared" si="26"/>
        <v>0</v>
      </c>
    </row>
    <row r="173" spans="1:14" ht="16.5">
      <c r="A173" s="7" t="s">
        <v>43</v>
      </c>
      <c r="B173" s="14">
        <v>102918689.86713</v>
      </c>
      <c r="C173" s="14">
        <v>11306431.647799999</v>
      </c>
      <c r="D173" s="14">
        <v>13354451.012629999</v>
      </c>
      <c r="E173" s="14">
        <v>138426274.62811428</v>
      </c>
      <c r="F173" s="14">
        <v>2796109.48342</v>
      </c>
      <c r="G173" s="14">
        <v>114053745.04132001</v>
      </c>
      <c r="H173" s="14">
        <v>82483661.35528</v>
      </c>
      <c r="I173" s="14">
        <v>162470558.68073</v>
      </c>
      <c r="J173" s="14">
        <v>8250786.646280001</v>
      </c>
      <c r="K173" s="14">
        <v>23961517.40318</v>
      </c>
      <c r="L173" s="14">
        <f>SUM(B173:K173)</f>
        <v>660022225.7658843</v>
      </c>
      <c r="M173" s="55">
        <f>'[2]Impcal-Aug'!$E$37/1000</f>
        <v>660022225.7658843</v>
      </c>
      <c r="N173" s="17">
        <f t="shared" si="26"/>
        <v>0</v>
      </c>
    </row>
    <row r="174" spans="1:14" ht="16.5">
      <c r="A174" s="7"/>
      <c r="B174" s="14"/>
      <c r="C174" s="23"/>
      <c r="D174" s="14"/>
      <c r="E174" s="23"/>
      <c r="F174" s="14"/>
      <c r="G174" s="23"/>
      <c r="H174" s="14"/>
      <c r="I174" s="23"/>
      <c r="J174" s="14"/>
      <c r="K174" s="23"/>
      <c r="L174" s="14">
        <f>SUM(B174:K174)</f>
        <v>0</v>
      </c>
      <c r="N174" s="17">
        <f t="shared" si="26"/>
        <v>0</v>
      </c>
    </row>
    <row r="175" spans="1:14" ht="16.5">
      <c r="A175" s="7" t="s">
        <v>44</v>
      </c>
      <c r="B175" s="14">
        <v>145123900.07234997</v>
      </c>
      <c r="C175" s="14">
        <v>8299361.77624</v>
      </c>
      <c r="D175" s="14">
        <v>17020854.98901</v>
      </c>
      <c r="E175" s="14">
        <v>161657190.3354183</v>
      </c>
      <c r="F175" s="14">
        <v>1880872.0986</v>
      </c>
      <c r="G175" s="14">
        <v>29559737.325980004</v>
      </c>
      <c r="H175" s="14">
        <v>47755476.32161</v>
      </c>
      <c r="I175" s="14">
        <v>126605671.45084</v>
      </c>
      <c r="J175" s="14">
        <v>6160923.21585</v>
      </c>
      <c r="K175" s="14">
        <v>30714963.95764</v>
      </c>
      <c r="L175" s="14">
        <f>SUM(B175:K175)</f>
        <v>574778951.5435383</v>
      </c>
      <c r="M175" s="55">
        <f>'[2]Impcal-Sep'!$E$37/1000</f>
        <v>574778951.5435383</v>
      </c>
      <c r="N175" s="17">
        <f t="shared" si="26"/>
        <v>0</v>
      </c>
    </row>
    <row r="176" spans="1:14" ht="16.5">
      <c r="A176" s="7"/>
      <c r="B176" s="14"/>
      <c r="C176" s="23"/>
      <c r="D176" s="14"/>
      <c r="E176" s="23"/>
      <c r="F176" s="14"/>
      <c r="G176" s="23"/>
      <c r="H176" s="14"/>
      <c r="I176" s="23"/>
      <c r="J176" s="14"/>
      <c r="K176" s="23"/>
      <c r="L176" s="14"/>
      <c r="N176" s="17">
        <f t="shared" si="26"/>
        <v>0</v>
      </c>
    </row>
    <row r="177" spans="1:14" ht="16.5">
      <c r="A177" s="7" t="s">
        <v>45</v>
      </c>
      <c r="B177" s="14">
        <v>136599250.50033998</v>
      </c>
      <c r="C177" s="14">
        <v>12142524.673659999</v>
      </c>
      <c r="D177" s="14">
        <v>6452905.28212</v>
      </c>
      <c r="E177" s="14">
        <v>225838168.69781336</v>
      </c>
      <c r="F177" s="14">
        <v>6090303.93174</v>
      </c>
      <c r="G177" s="14">
        <v>24141076.08921</v>
      </c>
      <c r="H177" s="14">
        <v>47382582.79966</v>
      </c>
      <c r="I177" s="14">
        <v>100095094.53771</v>
      </c>
      <c r="J177" s="14">
        <v>12219084.62029</v>
      </c>
      <c r="K177" s="14">
        <v>21552679.199029997</v>
      </c>
      <c r="L177" s="14">
        <f>SUM(B177:K177)</f>
        <v>592513670.3315734</v>
      </c>
      <c r="M177" s="55">
        <f>'[2]Impcal-Oct'!$E$37/1000</f>
        <v>592513670.3315732</v>
      </c>
      <c r="N177" s="17">
        <f t="shared" si="26"/>
        <v>0</v>
      </c>
    </row>
    <row r="178" spans="1:14" ht="16.5">
      <c r="A178" s="7"/>
      <c r="B178" s="14"/>
      <c r="C178" s="23"/>
      <c r="D178" s="14"/>
      <c r="E178" s="23"/>
      <c r="F178" s="14"/>
      <c r="G178" s="23"/>
      <c r="H178" s="14"/>
      <c r="I178" s="23"/>
      <c r="J178" s="14"/>
      <c r="K178" s="23"/>
      <c r="L178" s="14"/>
      <c r="N178" s="17">
        <f t="shared" si="26"/>
        <v>0</v>
      </c>
    </row>
    <row r="179" spans="1:14" ht="16.5">
      <c r="A179" s="7" t="s">
        <v>46</v>
      </c>
      <c r="B179" s="14">
        <v>100560992.02948001</v>
      </c>
      <c r="C179" s="14">
        <v>10230015.47193</v>
      </c>
      <c r="D179" s="14">
        <v>2321191.61233</v>
      </c>
      <c r="E179" s="14">
        <v>171265093.71612495</v>
      </c>
      <c r="F179" s="14">
        <v>6166674.787690001</v>
      </c>
      <c r="G179" s="14">
        <v>24941320.883509997</v>
      </c>
      <c r="H179" s="14">
        <v>47367993.58953</v>
      </c>
      <c r="I179" s="14">
        <v>148730322.09182</v>
      </c>
      <c r="J179" s="14">
        <v>7630670.475690001</v>
      </c>
      <c r="K179" s="14">
        <v>22402438.8075</v>
      </c>
      <c r="L179" s="14">
        <f>SUM(B179:K179)</f>
        <v>541616713.4656049</v>
      </c>
      <c r="M179" s="55">
        <f>'[2]Impcal-Nov'!$E$37/1000</f>
        <v>541616713.465605</v>
      </c>
      <c r="N179" s="17">
        <f t="shared" si="26"/>
        <v>0</v>
      </c>
    </row>
    <row r="180" spans="1:14" ht="16.5">
      <c r="A180" s="7"/>
      <c r="B180" s="14"/>
      <c r="C180" s="23"/>
      <c r="D180" s="14"/>
      <c r="E180" s="23"/>
      <c r="F180" s="14"/>
      <c r="G180" s="14"/>
      <c r="H180" s="18"/>
      <c r="I180" s="23"/>
      <c r="J180" s="14"/>
      <c r="K180" s="23"/>
      <c r="L180" s="14"/>
      <c r="N180" s="17">
        <f t="shared" si="26"/>
        <v>0</v>
      </c>
    </row>
    <row r="181" spans="1:14" ht="16.5">
      <c r="A181" s="7" t="s">
        <v>47</v>
      </c>
      <c r="B181" s="14">
        <v>97837910.85411</v>
      </c>
      <c r="C181" s="14">
        <v>15995955.15192</v>
      </c>
      <c r="D181" s="14">
        <v>9835860.09759</v>
      </c>
      <c r="E181" s="14">
        <v>169921696.23391834</v>
      </c>
      <c r="F181" s="14">
        <v>3434365.8163599996</v>
      </c>
      <c r="G181" s="14">
        <v>14977187.82462</v>
      </c>
      <c r="H181" s="14">
        <v>41130497.60785</v>
      </c>
      <c r="I181" s="14">
        <v>108856327.66075</v>
      </c>
      <c r="J181" s="14">
        <v>23351117.771619998</v>
      </c>
      <c r="K181" s="14">
        <v>29923733.78715</v>
      </c>
      <c r="L181" s="14">
        <f>SUM(B181:K181)</f>
        <v>515264652.80588835</v>
      </c>
      <c r="M181" s="55">
        <f>'[2]Impcal-Dec'!$E$37/1000</f>
        <v>515264652.8058883</v>
      </c>
      <c r="N181" s="17">
        <f t="shared" si="26"/>
        <v>0</v>
      </c>
    </row>
    <row r="182" spans="1:12" ht="16.5">
      <c r="A182" s="7"/>
      <c r="B182" s="66"/>
      <c r="C182" s="23"/>
      <c r="D182" s="14"/>
      <c r="E182" s="23"/>
      <c r="F182" s="14"/>
      <c r="G182" s="14"/>
      <c r="H182" s="18"/>
      <c r="I182" s="23"/>
      <c r="J182" s="14"/>
      <c r="K182" s="23"/>
      <c r="L182" s="14"/>
    </row>
    <row r="183" spans="1:12" ht="16.5">
      <c r="A183" s="7"/>
      <c r="B183" s="14"/>
      <c r="C183" s="23"/>
      <c r="D183" s="14"/>
      <c r="E183" s="23"/>
      <c r="F183" s="14"/>
      <c r="G183" s="14"/>
      <c r="H183" s="18"/>
      <c r="I183" s="23"/>
      <c r="J183" s="14"/>
      <c r="K183" s="23"/>
      <c r="L183" s="14"/>
    </row>
    <row r="184" spans="1:13" ht="16.5">
      <c r="A184" s="7" t="s">
        <v>48</v>
      </c>
      <c r="B184" s="14">
        <f>SUM(B159:B163)</f>
        <v>419020924.02479</v>
      </c>
      <c r="C184" s="14">
        <f aca="true" t="shared" si="27" ref="C184:L184">SUM(C159:C163)</f>
        <v>36195532.09125</v>
      </c>
      <c r="D184" s="14">
        <f t="shared" si="27"/>
        <v>27477241.492110003</v>
      </c>
      <c r="E184" s="14">
        <f t="shared" si="27"/>
        <v>417397548.4653819</v>
      </c>
      <c r="F184" s="14">
        <f t="shared" si="27"/>
        <v>13417154.95904</v>
      </c>
      <c r="G184" s="14">
        <f t="shared" si="27"/>
        <v>59891003.32784</v>
      </c>
      <c r="H184" s="14">
        <f t="shared" si="27"/>
        <v>146390374.64863</v>
      </c>
      <c r="I184" s="14">
        <f t="shared" si="27"/>
        <v>546730103.8472099</v>
      </c>
      <c r="J184" s="14">
        <f t="shared" si="27"/>
        <v>27281742.51127</v>
      </c>
      <c r="K184" s="14">
        <f t="shared" si="27"/>
        <v>395973833.2693899</v>
      </c>
      <c r="L184" s="22">
        <f t="shared" si="27"/>
        <v>2089775458.6369119</v>
      </c>
      <c r="M184" s="55">
        <f>J184+K184</f>
        <v>423255575.7806599</v>
      </c>
    </row>
    <row r="185" spans="1:13" ht="16.5">
      <c r="A185" s="7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22"/>
      <c r="M185" s="55">
        <f aca="true" t="shared" si="28" ref="M185:M197">J185+K185</f>
        <v>0</v>
      </c>
    </row>
    <row r="186" spans="1:13" ht="16.5">
      <c r="A186" s="7" t="s">
        <v>49</v>
      </c>
      <c r="B186" s="14">
        <f>SUM(B165:B169)</f>
        <v>503625725.72510004</v>
      </c>
      <c r="C186" s="14">
        <f aca="true" t="shared" si="29" ref="C186:L186">SUM(C165:C169)</f>
        <v>34036864.67883</v>
      </c>
      <c r="D186" s="14">
        <f t="shared" si="29"/>
        <v>39795431.81849</v>
      </c>
      <c r="E186" s="14">
        <f t="shared" si="29"/>
        <v>386572691.8028031</v>
      </c>
      <c r="F186" s="14">
        <f t="shared" si="29"/>
        <v>23409456.12071</v>
      </c>
      <c r="G186" s="14">
        <f t="shared" si="29"/>
        <v>226151525.02815002</v>
      </c>
      <c r="H186" s="14">
        <f t="shared" si="29"/>
        <v>163204839.04568</v>
      </c>
      <c r="I186" s="14">
        <f t="shared" si="29"/>
        <v>389190871.75824</v>
      </c>
      <c r="J186" s="14">
        <f t="shared" si="29"/>
        <v>20723308.06155</v>
      </c>
      <c r="K186" s="14">
        <f t="shared" si="29"/>
        <v>425502268.92405003</v>
      </c>
      <c r="L186" s="22">
        <f t="shared" si="29"/>
        <v>2212212982.963603</v>
      </c>
      <c r="M186" s="55">
        <f t="shared" si="28"/>
        <v>446225576.98560005</v>
      </c>
    </row>
    <row r="187" spans="1:13" ht="16.5">
      <c r="A187" s="7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22"/>
      <c r="M187" s="55">
        <f t="shared" si="28"/>
        <v>0</v>
      </c>
    </row>
    <row r="188" spans="1:13" ht="16.5">
      <c r="A188" s="7" t="s">
        <v>50</v>
      </c>
      <c r="B188" s="14">
        <f>SUM(B171:B175)</f>
        <v>292203535.6851599</v>
      </c>
      <c r="C188" s="14">
        <f aca="true" t="shared" si="30" ref="C188:L188">SUM(C171:C175)</f>
        <v>32382670.212189995</v>
      </c>
      <c r="D188" s="14">
        <f t="shared" si="30"/>
        <v>42454419.687709995</v>
      </c>
      <c r="E188" s="14">
        <f t="shared" si="30"/>
        <v>431749702.06054497</v>
      </c>
      <c r="F188" s="14">
        <f t="shared" si="30"/>
        <v>8419116.63563</v>
      </c>
      <c r="G188" s="14">
        <f t="shared" si="30"/>
        <v>214352699.32711002</v>
      </c>
      <c r="H188" s="14">
        <f t="shared" si="30"/>
        <v>184318173.43013</v>
      </c>
      <c r="I188" s="14">
        <f t="shared" si="30"/>
        <v>441566840.28471</v>
      </c>
      <c r="J188" s="14">
        <f t="shared" si="30"/>
        <v>33905803.538880005</v>
      </c>
      <c r="K188" s="14">
        <f t="shared" si="30"/>
        <v>77126942.07311</v>
      </c>
      <c r="L188" s="22">
        <f t="shared" si="30"/>
        <v>1758479902.935175</v>
      </c>
      <c r="M188" s="55">
        <f t="shared" si="28"/>
        <v>111032745.61199</v>
      </c>
    </row>
    <row r="189" spans="1:13" ht="16.5">
      <c r="A189" s="7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22"/>
      <c r="M189" s="55">
        <f t="shared" si="28"/>
        <v>0</v>
      </c>
    </row>
    <row r="190" spans="1:13" ht="16.5">
      <c r="A190" s="7" t="s">
        <v>51</v>
      </c>
      <c r="B190" s="14">
        <f>SUM(B177:B181)</f>
        <v>334998153.38392997</v>
      </c>
      <c r="C190" s="14">
        <f aca="true" t="shared" si="31" ref="C190:L190">SUM(C177:C181)</f>
        <v>38368495.29751</v>
      </c>
      <c r="D190" s="14">
        <f t="shared" si="31"/>
        <v>18609956.99204</v>
      </c>
      <c r="E190" s="14">
        <f t="shared" si="31"/>
        <v>567024958.6478566</v>
      </c>
      <c r="F190" s="14">
        <f t="shared" si="31"/>
        <v>15691344.53579</v>
      </c>
      <c r="G190" s="14">
        <f t="shared" si="31"/>
        <v>64059584.79734</v>
      </c>
      <c r="H190" s="14">
        <f t="shared" si="31"/>
        <v>135881073.99703997</v>
      </c>
      <c r="I190" s="14">
        <f t="shared" si="31"/>
        <v>357681744.29028</v>
      </c>
      <c r="J190" s="14">
        <f t="shared" si="31"/>
        <v>43200872.867599994</v>
      </c>
      <c r="K190" s="14">
        <f t="shared" si="31"/>
        <v>73878851.79368</v>
      </c>
      <c r="L190" s="22">
        <f t="shared" si="31"/>
        <v>1649395036.6030667</v>
      </c>
      <c r="M190" s="55">
        <f t="shared" si="28"/>
        <v>117079724.66127999</v>
      </c>
    </row>
    <row r="191" spans="1:13" ht="16.5">
      <c r="A191" s="7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55">
        <f t="shared" si="28"/>
        <v>0</v>
      </c>
    </row>
    <row r="192" spans="1:13" ht="16.5">
      <c r="A192" s="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55">
        <f t="shared" si="28"/>
        <v>0</v>
      </c>
    </row>
    <row r="193" spans="1:13" ht="16.5">
      <c r="A193" s="7" t="s">
        <v>52</v>
      </c>
      <c r="B193" s="14">
        <f>SUM(B184:B186)</f>
        <v>922646649.7498901</v>
      </c>
      <c r="C193" s="14">
        <f aca="true" t="shared" si="32" ref="C193:L193">SUM(C184:C186)</f>
        <v>70232396.77008</v>
      </c>
      <c r="D193" s="14">
        <f t="shared" si="32"/>
        <v>67272673.3106</v>
      </c>
      <c r="E193" s="14">
        <f t="shared" si="32"/>
        <v>803970240.268185</v>
      </c>
      <c r="F193" s="14">
        <f t="shared" si="32"/>
        <v>36826611.07975</v>
      </c>
      <c r="G193" s="14">
        <f t="shared" si="32"/>
        <v>286042528.35599005</v>
      </c>
      <c r="H193" s="14">
        <f t="shared" si="32"/>
        <v>309595213.69430995</v>
      </c>
      <c r="I193" s="14">
        <f t="shared" si="32"/>
        <v>935920975.6054499</v>
      </c>
      <c r="J193" s="14">
        <f t="shared" si="32"/>
        <v>48005050.57282</v>
      </c>
      <c r="K193" s="14">
        <f t="shared" si="32"/>
        <v>821476102.19344</v>
      </c>
      <c r="L193" s="14">
        <f t="shared" si="32"/>
        <v>4301988441.600515</v>
      </c>
      <c r="M193" s="55">
        <f t="shared" si="28"/>
        <v>869481152.7662599</v>
      </c>
    </row>
    <row r="194" spans="1:13" ht="16.5">
      <c r="A194" s="7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55">
        <f t="shared" si="28"/>
        <v>0</v>
      </c>
    </row>
    <row r="195" spans="1:13" ht="16.5">
      <c r="A195" s="7" t="s">
        <v>53</v>
      </c>
      <c r="B195" s="14">
        <f>SUM(B188:B190)</f>
        <v>627201689.0690899</v>
      </c>
      <c r="C195" s="14">
        <f aca="true" t="shared" si="33" ref="C195:L195">SUM(C188:C190)</f>
        <v>70751165.5097</v>
      </c>
      <c r="D195" s="14">
        <f t="shared" si="33"/>
        <v>61064376.679749995</v>
      </c>
      <c r="E195" s="14">
        <f t="shared" si="33"/>
        <v>998774660.7084016</v>
      </c>
      <c r="F195" s="14">
        <f t="shared" si="33"/>
        <v>24110461.17142</v>
      </c>
      <c r="G195" s="14">
        <f t="shared" si="33"/>
        <v>278412284.12445</v>
      </c>
      <c r="H195" s="14">
        <f t="shared" si="33"/>
        <v>320199247.42717</v>
      </c>
      <c r="I195" s="14">
        <f t="shared" si="33"/>
        <v>799248584.57499</v>
      </c>
      <c r="J195" s="14">
        <f t="shared" si="33"/>
        <v>77106676.40648</v>
      </c>
      <c r="K195" s="14">
        <f t="shared" si="33"/>
        <v>151005793.86679</v>
      </c>
      <c r="L195" s="14">
        <f t="shared" si="33"/>
        <v>3407874939.5382414</v>
      </c>
      <c r="M195" s="55">
        <f t="shared" si="28"/>
        <v>228112470.27327</v>
      </c>
    </row>
    <row r="196" spans="1:13" ht="16.5">
      <c r="A196" s="7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55">
        <f t="shared" si="28"/>
        <v>0</v>
      </c>
    </row>
    <row r="197" spans="1:13" ht="16.5">
      <c r="A197" s="7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55">
        <f t="shared" si="28"/>
        <v>0</v>
      </c>
    </row>
    <row r="198" spans="1:13" ht="16.5">
      <c r="A198" s="7" t="s">
        <v>54</v>
      </c>
      <c r="B198" s="14">
        <f>SUM(B193:B195)</f>
        <v>1549848338.81898</v>
      </c>
      <c r="C198" s="14">
        <f aca="true" t="shared" si="34" ref="C198:L198">SUM(C193:C195)</f>
        <v>140983562.27978</v>
      </c>
      <c r="D198" s="14">
        <f t="shared" si="34"/>
        <v>128337049.99035</v>
      </c>
      <c r="E198" s="14">
        <f t="shared" si="34"/>
        <v>1802744900.9765866</v>
      </c>
      <c r="F198" s="14">
        <f t="shared" si="34"/>
        <v>60937072.25117</v>
      </c>
      <c r="G198" s="14">
        <f t="shared" si="34"/>
        <v>564454812.4804401</v>
      </c>
      <c r="H198" s="14">
        <f t="shared" si="34"/>
        <v>629794461.12148</v>
      </c>
      <c r="I198" s="14">
        <f t="shared" si="34"/>
        <v>1735169560.18044</v>
      </c>
      <c r="J198" s="14">
        <f t="shared" si="34"/>
        <v>125111726.97929999</v>
      </c>
      <c r="K198" s="14">
        <f t="shared" si="34"/>
        <v>972481896.06023</v>
      </c>
      <c r="L198" s="14">
        <f t="shared" si="34"/>
        <v>7709863381.138757</v>
      </c>
      <c r="M198" s="55">
        <f>J198+K198</f>
        <v>1097593623.03953</v>
      </c>
    </row>
    <row r="199" spans="1:12" ht="17.25" thickBot="1">
      <c r="A199" s="62"/>
      <c r="B199" s="16"/>
      <c r="C199" s="16"/>
      <c r="D199" s="15"/>
      <c r="E199" s="16"/>
      <c r="F199" s="15"/>
      <c r="G199" s="16"/>
      <c r="H199" s="15"/>
      <c r="I199" s="16"/>
      <c r="J199" s="15"/>
      <c r="K199" s="16"/>
      <c r="L199" s="15"/>
    </row>
    <row r="200" spans="1:12" ht="17.25" thickTop="1">
      <c r="A200" s="47" t="s">
        <v>56</v>
      </c>
      <c r="B200" s="24">
        <f aca="true" t="shared" si="35" ref="B200:L200">SUM(B159:B181)-B198</f>
        <v>0</v>
      </c>
      <c r="C200" s="24">
        <f t="shared" si="35"/>
        <v>0</v>
      </c>
      <c r="D200" s="24">
        <f t="shared" si="35"/>
        <v>0</v>
      </c>
      <c r="E200" s="24">
        <f t="shared" si="35"/>
        <v>0</v>
      </c>
      <c r="F200" s="24">
        <f t="shared" si="35"/>
        <v>0</v>
      </c>
      <c r="G200" s="24">
        <f t="shared" si="35"/>
        <v>0</v>
      </c>
      <c r="H200" s="24">
        <f t="shared" si="35"/>
        <v>0</v>
      </c>
      <c r="I200" s="24">
        <f t="shared" si="35"/>
        <v>0</v>
      </c>
      <c r="J200" s="24">
        <f t="shared" si="35"/>
        <v>0</v>
      </c>
      <c r="K200" s="24">
        <f t="shared" si="35"/>
        <v>0</v>
      </c>
      <c r="L200" s="24">
        <f t="shared" si="35"/>
        <v>0</v>
      </c>
    </row>
    <row r="201" spans="1:12" ht="12.75" customHeight="1">
      <c r="A201" s="43" t="s">
        <v>55</v>
      </c>
      <c r="B201" s="1"/>
      <c r="C201" s="1"/>
      <c r="D201" s="1"/>
      <c r="E201" s="1"/>
      <c r="F201" s="1"/>
      <c r="G201" s="1"/>
      <c r="H201" s="1"/>
      <c r="I201" s="1"/>
      <c r="J201" s="1"/>
      <c r="K201" s="49"/>
      <c r="L201" s="1"/>
    </row>
    <row r="202" ht="12.75" customHeight="1"/>
    <row r="203" spans="2:13" s="67" customFormat="1" ht="34.5" customHeight="1">
      <c r="B203" s="69"/>
      <c r="C203" s="69"/>
      <c r="D203" s="69"/>
      <c r="E203" s="69"/>
      <c r="F203" s="69"/>
      <c r="G203" s="69"/>
      <c r="H203" s="69"/>
      <c r="I203" s="69"/>
      <c r="J203" s="69"/>
      <c r="K203" s="70"/>
      <c r="M203" s="68"/>
    </row>
    <row r="204" spans="1:12" ht="34.5" customHeight="1">
      <c r="A204" s="95" t="s">
        <v>0</v>
      </c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1:12" ht="12.75" customHeight="1">
      <c r="A205" s="59"/>
      <c r="B205" s="3" t="s">
        <v>1</v>
      </c>
      <c r="C205" s="4" t="s">
        <v>2</v>
      </c>
      <c r="D205" s="5" t="s">
        <v>3</v>
      </c>
      <c r="E205" s="4" t="s">
        <v>4</v>
      </c>
      <c r="F205" s="3" t="s">
        <v>5</v>
      </c>
      <c r="G205" s="4" t="s">
        <v>6</v>
      </c>
      <c r="H205" s="3" t="s">
        <v>7</v>
      </c>
      <c r="I205" s="4" t="s">
        <v>8</v>
      </c>
      <c r="J205" s="6" t="s">
        <v>9</v>
      </c>
      <c r="K205" s="12" t="s">
        <v>10</v>
      </c>
      <c r="L205" s="6">
        <v>10</v>
      </c>
    </row>
    <row r="206" spans="1:12" ht="12.75" customHeight="1">
      <c r="A206" s="7"/>
      <c r="B206" s="7" t="s">
        <v>11</v>
      </c>
      <c r="C206" s="2" t="s">
        <v>11</v>
      </c>
      <c r="D206" s="7" t="s">
        <v>11</v>
      </c>
      <c r="E206" s="2" t="s">
        <v>11</v>
      </c>
      <c r="F206" s="7" t="s">
        <v>11</v>
      </c>
      <c r="G206" s="2" t="s">
        <v>11</v>
      </c>
      <c r="H206" s="7" t="s">
        <v>12</v>
      </c>
      <c r="I206" s="9" t="s">
        <v>13</v>
      </c>
      <c r="J206" s="8" t="s">
        <v>14</v>
      </c>
      <c r="K206" s="9" t="s">
        <v>15</v>
      </c>
      <c r="L206" s="7"/>
    </row>
    <row r="207" spans="1:12" ht="18.75" customHeight="1">
      <c r="A207" s="7"/>
      <c r="B207" s="7"/>
      <c r="C207" s="2" t="s">
        <v>16</v>
      </c>
      <c r="D207" s="8" t="s">
        <v>17</v>
      </c>
      <c r="E207" s="9" t="s">
        <v>18</v>
      </c>
      <c r="F207" s="8" t="s">
        <v>19</v>
      </c>
      <c r="G207" s="2" t="s">
        <v>11</v>
      </c>
      <c r="H207" s="8" t="s">
        <v>20</v>
      </c>
      <c r="I207" s="2" t="s">
        <v>21</v>
      </c>
      <c r="J207" s="8" t="s">
        <v>22</v>
      </c>
      <c r="K207" s="9" t="s">
        <v>23</v>
      </c>
      <c r="L207" s="8" t="s">
        <v>24</v>
      </c>
    </row>
    <row r="208" spans="1:12" ht="51.75" customHeight="1">
      <c r="A208" s="60">
        <v>2012</v>
      </c>
      <c r="B208" s="10" t="s">
        <v>25</v>
      </c>
      <c r="C208" s="13" t="s">
        <v>26</v>
      </c>
      <c r="D208" s="10" t="s">
        <v>27</v>
      </c>
      <c r="E208" s="11" t="s">
        <v>28</v>
      </c>
      <c r="F208" s="10" t="s">
        <v>29</v>
      </c>
      <c r="G208" s="11" t="s">
        <v>30</v>
      </c>
      <c r="H208" s="10" t="s">
        <v>31</v>
      </c>
      <c r="I208" s="13" t="s">
        <v>32</v>
      </c>
      <c r="J208" s="10" t="s">
        <v>33</v>
      </c>
      <c r="K208" s="11" t="s">
        <v>34</v>
      </c>
      <c r="L208" s="10" t="s">
        <v>35</v>
      </c>
    </row>
    <row r="209" spans="1:14" ht="16.5" customHeight="1">
      <c r="A209" s="61"/>
      <c r="B209" s="45"/>
      <c r="C209" s="37"/>
      <c r="D209" s="21"/>
      <c r="E209" s="37"/>
      <c r="F209" s="21"/>
      <c r="G209" s="37"/>
      <c r="H209" s="21"/>
      <c r="I209" s="37"/>
      <c r="J209" s="21"/>
      <c r="K209" s="37"/>
      <c r="L209" s="21"/>
      <c r="N209" s="58"/>
    </row>
    <row r="210" spans="1:14" ht="16.5">
      <c r="A210" s="7" t="s">
        <v>36</v>
      </c>
      <c r="B210" s="14">
        <v>132714271.79</v>
      </c>
      <c r="C210" s="23">
        <v>10553320.06</v>
      </c>
      <c r="D210" s="14">
        <v>14245147.02</v>
      </c>
      <c r="E210" s="23">
        <v>112495802.01</v>
      </c>
      <c r="F210" s="14">
        <v>6172565.37</v>
      </c>
      <c r="G210" s="23">
        <v>26306271.61</v>
      </c>
      <c r="H210" s="14">
        <v>64391836.71</v>
      </c>
      <c r="I210" s="23">
        <v>215570611.38</v>
      </c>
      <c r="J210" s="14">
        <v>8282862.88</v>
      </c>
      <c r="K210" s="23">
        <v>26712184.88</v>
      </c>
      <c r="L210" s="14">
        <f>SUM(B210:K210)</f>
        <v>617444873.71</v>
      </c>
      <c r="M210" s="55">
        <f>'[1]Impcal-Jan'!$E$37/1000</f>
        <v>617444873.7192751</v>
      </c>
      <c r="N210" s="58">
        <f>L210-M210</f>
        <v>-0.009275078773498535</v>
      </c>
    </row>
    <row r="211" spans="1:14" ht="16.5">
      <c r="A211" s="7"/>
      <c r="B211" s="19"/>
      <c r="C211" s="20"/>
      <c r="D211" s="14"/>
      <c r="E211" s="23"/>
      <c r="F211" s="14"/>
      <c r="G211" s="23"/>
      <c r="H211" s="14"/>
      <c r="I211" s="23"/>
      <c r="J211" s="14"/>
      <c r="K211" s="23"/>
      <c r="L211" s="14"/>
      <c r="N211" s="58">
        <f>L211-M211</f>
        <v>0</v>
      </c>
    </row>
    <row r="212" spans="1:14" ht="16.5">
      <c r="A212" s="7" t="s">
        <v>37</v>
      </c>
      <c r="B212" s="14">
        <v>79456346.52</v>
      </c>
      <c r="C212" s="14">
        <v>12410819.77</v>
      </c>
      <c r="D212" s="14">
        <v>16818524.85</v>
      </c>
      <c r="E212" s="14">
        <v>110928507.5</v>
      </c>
      <c r="F212" s="14">
        <v>1310742.37</v>
      </c>
      <c r="G212" s="14">
        <v>19374660.16</v>
      </c>
      <c r="H212" s="14">
        <v>42134109.92</v>
      </c>
      <c r="I212" s="14">
        <v>110044800.69</v>
      </c>
      <c r="J212" s="14">
        <v>9767024.36</v>
      </c>
      <c r="K212" s="14">
        <v>17350772.07</v>
      </c>
      <c r="L212" s="14">
        <f>SUM(B212:K212)</f>
        <v>419596308.21</v>
      </c>
      <c r="M212" s="55">
        <f>'[1]Imcal-Feb'!$E$37/1000</f>
        <v>419596308.2297458</v>
      </c>
      <c r="N212" s="58">
        <f>L212-M212</f>
        <v>-0.019745826721191406</v>
      </c>
    </row>
    <row r="213" spans="1:14" ht="16.5">
      <c r="A213" s="7"/>
      <c r="B213" s="29"/>
      <c r="C213" s="37"/>
      <c r="D213" s="14"/>
      <c r="E213" s="23"/>
      <c r="F213" s="14"/>
      <c r="G213" s="23"/>
      <c r="H213" s="14"/>
      <c r="I213" s="23"/>
      <c r="J213" s="14"/>
      <c r="K213" s="23"/>
      <c r="L213" s="14">
        <f>SUM(B213:K213)</f>
        <v>0</v>
      </c>
      <c r="N213" s="58">
        <f>L213-M213</f>
        <v>0</v>
      </c>
    </row>
    <row r="214" spans="1:14" ht="16.5">
      <c r="A214" s="7" t="s">
        <v>38</v>
      </c>
      <c r="B214" s="14">
        <v>92034427.51</v>
      </c>
      <c r="C214" s="14">
        <v>7944223.54</v>
      </c>
      <c r="D214" s="14">
        <v>3085089.97</v>
      </c>
      <c r="E214" s="14">
        <v>153442805.15</v>
      </c>
      <c r="F214" s="14">
        <v>1634604.86</v>
      </c>
      <c r="G214" s="14">
        <v>25035506.48</v>
      </c>
      <c r="H214" s="14">
        <v>78493706.29</v>
      </c>
      <c r="I214" s="14">
        <v>127917667.99</v>
      </c>
      <c r="J214" s="14">
        <v>55100513.71</v>
      </c>
      <c r="K214" s="14">
        <v>19487186.84</v>
      </c>
      <c r="L214" s="14">
        <f>SUM(B214:K214)</f>
        <v>564175732.3400002</v>
      </c>
      <c r="M214" s="55">
        <f>'[1]Impcal-Mar'!$E$38/1000</f>
        <v>564175732.327055</v>
      </c>
      <c r="N214" s="58">
        <f>L214-M214</f>
        <v>0.012945175170898438</v>
      </c>
    </row>
    <row r="215" spans="1:14" ht="16.5">
      <c r="A215" s="7"/>
      <c r="B215" s="14"/>
      <c r="C215" s="23"/>
      <c r="D215" s="14"/>
      <c r="E215" s="23"/>
      <c r="F215" s="14"/>
      <c r="G215" s="23"/>
      <c r="H215" s="14"/>
      <c r="I215" s="23"/>
      <c r="J215" s="14"/>
      <c r="K215" s="23"/>
      <c r="L215" s="14"/>
      <c r="N215" s="58">
        <f aca="true" t="shared" si="36" ref="N215:N232">L215-M215</f>
        <v>0</v>
      </c>
    </row>
    <row r="216" spans="1:14" ht="16.5">
      <c r="A216" s="7" t="s">
        <v>39</v>
      </c>
      <c r="B216" s="14">
        <v>39729483.38</v>
      </c>
      <c r="C216" s="14">
        <v>9054597.15</v>
      </c>
      <c r="D216" s="14">
        <v>16965068.92</v>
      </c>
      <c r="E216" s="14">
        <v>85832905.83</v>
      </c>
      <c r="F216" s="14">
        <v>1150128.4</v>
      </c>
      <c r="G216" s="14">
        <v>12790862.8</v>
      </c>
      <c r="H216" s="14">
        <v>77410687.92</v>
      </c>
      <c r="I216" s="14">
        <v>114303578.33</v>
      </c>
      <c r="J216" s="14">
        <v>6267051.96</v>
      </c>
      <c r="K216" s="14">
        <v>14801939.45</v>
      </c>
      <c r="L216" s="14">
        <f>SUM(B216:K216)</f>
        <v>378306304.14</v>
      </c>
      <c r="M216" s="55">
        <f>'[1]Impcal-Apr'!$E$38/1000</f>
        <v>378306304.12809134</v>
      </c>
      <c r="N216" s="58">
        <f t="shared" si="36"/>
        <v>0.011908650398254395</v>
      </c>
    </row>
    <row r="217" spans="1:14" ht="16.5">
      <c r="A217" s="7"/>
      <c r="B217" s="14"/>
      <c r="C217" s="23"/>
      <c r="D217" s="14"/>
      <c r="E217" s="23"/>
      <c r="F217" s="14"/>
      <c r="G217" s="23"/>
      <c r="H217" s="14"/>
      <c r="I217" s="23"/>
      <c r="J217" s="14"/>
      <c r="K217" s="23"/>
      <c r="L217" s="14"/>
      <c r="N217" s="58"/>
    </row>
    <row r="218" spans="1:14" ht="16.5">
      <c r="A218" s="7" t="s">
        <v>40</v>
      </c>
      <c r="B218" s="14">
        <v>180109510.98</v>
      </c>
      <c r="C218" s="14">
        <v>13638170.072</v>
      </c>
      <c r="D218" s="14">
        <v>12738243.14</v>
      </c>
      <c r="E218" s="14">
        <v>147788420.426</v>
      </c>
      <c r="F218" s="14">
        <v>1908135.55</v>
      </c>
      <c r="G218" s="14">
        <v>23395068.57</v>
      </c>
      <c r="H218" s="14">
        <v>54188802.95</v>
      </c>
      <c r="I218" s="14">
        <v>146941832.64</v>
      </c>
      <c r="J218" s="14">
        <v>7429813.71</v>
      </c>
      <c r="K218" s="14">
        <v>19738547.79</v>
      </c>
      <c r="L218" s="14">
        <f>SUM(B218:K218)</f>
        <v>607876545.828</v>
      </c>
      <c r="M218" s="55">
        <f>'[1]Impcal-May'!$E$38/1000</f>
        <v>607876545.816304</v>
      </c>
      <c r="N218" s="58">
        <f t="shared" si="36"/>
        <v>0.0116959810256958</v>
      </c>
    </row>
    <row r="219" spans="1:14" ht="16.5">
      <c r="A219" s="7"/>
      <c r="B219" s="14"/>
      <c r="C219" s="23"/>
      <c r="D219" s="14"/>
      <c r="E219" s="23"/>
      <c r="F219" s="14"/>
      <c r="G219" s="23"/>
      <c r="H219" s="14"/>
      <c r="I219" s="23"/>
      <c r="J219" s="14"/>
      <c r="K219" s="23"/>
      <c r="L219" s="14"/>
      <c r="N219" s="58">
        <f t="shared" si="36"/>
        <v>0</v>
      </c>
    </row>
    <row r="220" spans="1:14" ht="16.5">
      <c r="A220" s="7" t="s">
        <v>41</v>
      </c>
      <c r="B220" s="23">
        <v>138841154.35697</v>
      </c>
      <c r="C220" s="14">
        <v>10374676.19107</v>
      </c>
      <c r="D220" s="14">
        <v>10050128.645219998</v>
      </c>
      <c r="E220" s="14">
        <v>102176408.55098833</v>
      </c>
      <c r="F220" s="14">
        <v>5282277.66601</v>
      </c>
      <c r="G220" s="14">
        <v>123652258.53086</v>
      </c>
      <c r="H220" s="14">
        <v>92790385.84809001</v>
      </c>
      <c r="I220" s="14">
        <v>157212117.32191</v>
      </c>
      <c r="J220" s="14">
        <v>5207335.6855</v>
      </c>
      <c r="K220" s="14">
        <v>62186982.86747</v>
      </c>
      <c r="L220" s="18">
        <f>SUM(B220:K220)</f>
        <v>707773725.6640884</v>
      </c>
      <c r="M220" s="55">
        <f>'[1]Impcal-Jun'!$E$38/1000</f>
        <v>707773725.6640884</v>
      </c>
      <c r="N220" s="58">
        <f t="shared" si="36"/>
        <v>0</v>
      </c>
    </row>
    <row r="221" spans="1:14" ht="16.5">
      <c r="A221" s="7"/>
      <c r="B221" s="14"/>
      <c r="C221" s="23"/>
      <c r="D221" s="14"/>
      <c r="E221" s="23"/>
      <c r="F221" s="14"/>
      <c r="G221" s="23"/>
      <c r="H221" s="14"/>
      <c r="I221" s="23"/>
      <c r="J221" s="14"/>
      <c r="K221" s="23"/>
      <c r="L221" s="14"/>
      <c r="N221" s="58"/>
    </row>
    <row r="222" spans="1:14" ht="16.5">
      <c r="A222" s="7" t="s">
        <v>42</v>
      </c>
      <c r="B222" s="14">
        <v>149171796.64324003</v>
      </c>
      <c r="C222" s="14">
        <v>13968268.275859999</v>
      </c>
      <c r="D222" s="14">
        <v>18939453.96517</v>
      </c>
      <c r="E222" s="14">
        <v>159471945.30229035</v>
      </c>
      <c r="F222" s="14">
        <v>4156721.55065</v>
      </c>
      <c r="G222" s="14">
        <v>17990064.007260002</v>
      </c>
      <c r="H222" s="14">
        <v>103149881.36128</v>
      </c>
      <c r="I222" s="14">
        <v>178297433.97052002</v>
      </c>
      <c r="J222" s="14">
        <v>5711401.334319999</v>
      </c>
      <c r="K222" s="14">
        <v>51828890.13218</v>
      </c>
      <c r="L222" s="14">
        <f>SUM(B222:K222)</f>
        <v>702685856.5427704</v>
      </c>
      <c r="M222" s="55">
        <f>'[1]Impcal-Jul'!$E$37/1000</f>
        <v>702685856.5427703</v>
      </c>
      <c r="N222" s="58">
        <f t="shared" si="36"/>
        <v>0</v>
      </c>
    </row>
    <row r="223" spans="1:14" ht="16.5">
      <c r="A223" s="7"/>
      <c r="B223" s="14"/>
      <c r="C223" s="23"/>
      <c r="D223" s="14"/>
      <c r="E223" s="23"/>
      <c r="F223" s="14"/>
      <c r="G223" s="23"/>
      <c r="H223" s="14"/>
      <c r="I223" s="23"/>
      <c r="J223" s="14"/>
      <c r="K223" s="23"/>
      <c r="L223" s="14"/>
      <c r="N223" s="58">
        <f t="shared" si="36"/>
        <v>0</v>
      </c>
    </row>
    <row r="224" spans="1:14" ht="16.5">
      <c r="A224" s="7" t="s">
        <v>43</v>
      </c>
      <c r="B224" s="14">
        <v>96894700.91690001</v>
      </c>
      <c r="C224" s="14">
        <v>8079406.08254</v>
      </c>
      <c r="D224" s="14">
        <v>8898277.103600001</v>
      </c>
      <c r="E224" s="14">
        <v>135934278.42310333</v>
      </c>
      <c r="F224" s="14">
        <v>5134932.06194</v>
      </c>
      <c r="G224" s="14">
        <v>24951080.958040003</v>
      </c>
      <c r="H224" s="14">
        <v>57234877.61239</v>
      </c>
      <c r="I224" s="14">
        <v>157199495.74537</v>
      </c>
      <c r="J224" s="14">
        <v>6006196.93574</v>
      </c>
      <c r="K224" s="14">
        <v>19588642.66222</v>
      </c>
      <c r="L224" s="14">
        <f>SUM(B224:K224)</f>
        <v>519921888.50184333</v>
      </c>
      <c r="M224" s="55">
        <f>'[1]Impcal-Aug'!$E$37/1000</f>
        <v>519921888.5018434</v>
      </c>
      <c r="N224" s="58">
        <f t="shared" si="36"/>
        <v>0</v>
      </c>
    </row>
    <row r="225" spans="1:14" ht="16.5">
      <c r="A225" s="7"/>
      <c r="B225" s="14"/>
      <c r="C225" s="23"/>
      <c r="D225" s="14"/>
      <c r="E225" s="23"/>
      <c r="F225" s="14"/>
      <c r="G225" s="23"/>
      <c r="H225" s="14"/>
      <c r="I225" s="23"/>
      <c r="J225" s="14"/>
      <c r="K225" s="23"/>
      <c r="L225" s="14"/>
      <c r="N225" s="58">
        <f t="shared" si="36"/>
        <v>0</v>
      </c>
    </row>
    <row r="226" spans="1:14" ht="16.5">
      <c r="A226" s="7" t="s">
        <v>44</v>
      </c>
      <c r="B226" s="14">
        <v>173320016.67501</v>
      </c>
      <c r="C226" s="14">
        <v>7415551.36637</v>
      </c>
      <c r="D226" s="14">
        <v>624816.20931</v>
      </c>
      <c r="E226" s="14">
        <v>110430555.65914534</v>
      </c>
      <c r="F226" s="14">
        <v>5386651.4965200005</v>
      </c>
      <c r="G226" s="14">
        <v>17571463.14836</v>
      </c>
      <c r="H226" s="14">
        <v>42240728.84442</v>
      </c>
      <c r="I226" s="14">
        <v>243899412.43866998</v>
      </c>
      <c r="J226" s="14">
        <v>4548155.00699</v>
      </c>
      <c r="K226" s="14">
        <v>18797405.149970002</v>
      </c>
      <c r="L226" s="14">
        <v>624234755.9947653</v>
      </c>
      <c r="M226" s="55">
        <f>'[1]Impcal-Sep'!$E$37/1000</f>
        <v>624234755.9947654</v>
      </c>
      <c r="N226" s="58">
        <f t="shared" si="36"/>
        <v>0</v>
      </c>
    </row>
    <row r="227" spans="1:14" ht="16.5">
      <c r="A227" s="7"/>
      <c r="B227" s="14"/>
      <c r="C227" s="23"/>
      <c r="D227" s="14"/>
      <c r="E227" s="23"/>
      <c r="F227" s="14"/>
      <c r="G227" s="23"/>
      <c r="H227" s="14"/>
      <c r="I227" s="23"/>
      <c r="J227" s="14"/>
      <c r="K227" s="23"/>
      <c r="L227" s="14"/>
      <c r="N227" s="58">
        <f t="shared" si="36"/>
        <v>0</v>
      </c>
    </row>
    <row r="228" spans="1:14" ht="16.5">
      <c r="A228" s="7" t="s">
        <v>45</v>
      </c>
      <c r="B228" s="14">
        <v>41190029.0594</v>
      </c>
      <c r="C228" s="14">
        <v>8661022.20976</v>
      </c>
      <c r="D228" s="14">
        <v>18471811.04501</v>
      </c>
      <c r="E228" s="14">
        <v>127078227.80408268</v>
      </c>
      <c r="F228" s="14">
        <v>1809702.33355</v>
      </c>
      <c r="G228" s="14">
        <v>149195256.45846</v>
      </c>
      <c r="H228" s="14">
        <v>34739985.201239996</v>
      </c>
      <c r="I228" s="14">
        <v>242454221.38028</v>
      </c>
      <c r="J228" s="14">
        <v>8128709.99045</v>
      </c>
      <c r="K228" s="14">
        <v>68411426.8197</v>
      </c>
      <c r="L228" s="14">
        <f>SUM(B228:K228)</f>
        <v>700140392.3019327</v>
      </c>
      <c r="M228" s="55">
        <f>'[1]Impcal-Oct'!$E$37/1000</f>
        <v>700140392.3019326</v>
      </c>
      <c r="N228" s="58">
        <f t="shared" si="36"/>
        <v>0</v>
      </c>
    </row>
    <row r="229" spans="1:14" ht="16.5">
      <c r="A229" s="7"/>
      <c r="B229" s="14"/>
      <c r="C229" s="23"/>
      <c r="D229" s="14"/>
      <c r="E229" s="23"/>
      <c r="F229" s="14"/>
      <c r="G229" s="23"/>
      <c r="H229" s="14"/>
      <c r="I229" s="23"/>
      <c r="J229" s="14"/>
      <c r="K229" s="23"/>
      <c r="L229" s="14"/>
      <c r="N229" s="58"/>
    </row>
    <row r="230" spans="1:14" ht="16.5">
      <c r="A230" s="7" t="s">
        <v>46</v>
      </c>
      <c r="B230" s="14">
        <v>149754498.33933005</v>
      </c>
      <c r="C230" s="14">
        <v>10283606.42232</v>
      </c>
      <c r="D230" s="14">
        <v>10593152.96772</v>
      </c>
      <c r="E230" s="14">
        <v>115640379.91120666</v>
      </c>
      <c r="F230" s="14">
        <v>5020682.10253</v>
      </c>
      <c r="G230" s="14">
        <v>14753109.97109</v>
      </c>
      <c r="H230" s="14">
        <v>50838750.78289</v>
      </c>
      <c r="I230" s="14">
        <v>225543211.55370998</v>
      </c>
      <c r="J230" s="14">
        <v>8097596.37719</v>
      </c>
      <c r="K230" s="14">
        <v>28946832.55633</v>
      </c>
      <c r="L230" s="14">
        <f>SUM(B230:K230)</f>
        <v>619471820.9843167</v>
      </c>
      <c r="M230" s="55">
        <f>'[1]Impcal-Nov'!$E$37/1000</f>
        <v>619471820.9843167</v>
      </c>
      <c r="N230" s="58">
        <f t="shared" si="36"/>
        <v>0</v>
      </c>
    </row>
    <row r="231" spans="1:14" ht="16.5">
      <c r="A231" s="7"/>
      <c r="B231" s="14"/>
      <c r="C231" s="23"/>
      <c r="D231" s="14"/>
      <c r="E231" s="23"/>
      <c r="F231" s="14"/>
      <c r="G231" s="14"/>
      <c r="H231" s="18"/>
      <c r="I231" s="23"/>
      <c r="J231" s="14"/>
      <c r="K231" s="23"/>
      <c r="L231" s="14"/>
      <c r="N231" s="58"/>
    </row>
    <row r="232" spans="1:14" ht="16.5">
      <c r="A232" s="7" t="s">
        <v>47</v>
      </c>
      <c r="B232" s="14">
        <v>56184245.41133</v>
      </c>
      <c r="C232" s="14">
        <v>11409089.86881</v>
      </c>
      <c r="D232" s="14">
        <v>13717098.481770001</v>
      </c>
      <c r="E232" s="14">
        <v>144083547.7757325</v>
      </c>
      <c r="F232" s="14">
        <v>4502966.393770001</v>
      </c>
      <c r="G232" s="14">
        <v>9486531.45774</v>
      </c>
      <c r="H232" s="14">
        <v>37921962.744059995</v>
      </c>
      <c r="I232" s="14">
        <v>191018269.72881997</v>
      </c>
      <c r="J232" s="14">
        <v>8197039.5078</v>
      </c>
      <c r="K232" s="14">
        <v>26590201.60015</v>
      </c>
      <c r="L232" s="14">
        <f>SUM(B232:K232)</f>
        <v>503110952.96998245</v>
      </c>
      <c r="M232" s="55">
        <f>'[1]Impcal-Dec'!$E$37/1000</f>
        <v>503110952.96998245</v>
      </c>
      <c r="N232" s="58">
        <f t="shared" si="36"/>
        <v>0</v>
      </c>
    </row>
    <row r="233" spans="1:12" ht="16.5">
      <c r="A233" s="7"/>
      <c r="B233" s="14"/>
      <c r="C233" s="23"/>
      <c r="D233" s="14"/>
      <c r="E233" s="23"/>
      <c r="F233" s="14"/>
      <c r="G233" s="14"/>
      <c r="H233" s="18"/>
      <c r="I233" s="23"/>
      <c r="J233" s="14"/>
      <c r="K233" s="23"/>
      <c r="L233" s="14"/>
    </row>
    <row r="234" spans="1:12" ht="16.5">
      <c r="A234" s="7"/>
      <c r="B234" s="14"/>
      <c r="C234" s="23"/>
      <c r="D234" s="14"/>
      <c r="E234" s="23"/>
      <c r="F234" s="14"/>
      <c r="G234" s="14"/>
      <c r="H234" s="18"/>
      <c r="I234" s="23"/>
      <c r="J234" s="14"/>
      <c r="K234" s="23"/>
      <c r="L234" s="14"/>
    </row>
    <row r="235" spans="1:12" ht="16.5">
      <c r="A235" s="7" t="s">
        <v>48</v>
      </c>
      <c r="B235" s="14">
        <f>SUM(B210:B214)</f>
        <v>304205045.82</v>
      </c>
      <c r="C235" s="14">
        <f aca="true" t="shared" si="37" ref="C235:L235">SUM(C210:C214)</f>
        <v>30908363.369999997</v>
      </c>
      <c r="D235" s="14">
        <f t="shared" si="37"/>
        <v>34148761.84</v>
      </c>
      <c r="E235" s="14">
        <f t="shared" si="37"/>
        <v>376867114.65999997</v>
      </c>
      <c r="F235" s="14">
        <f t="shared" si="37"/>
        <v>9117912.6</v>
      </c>
      <c r="G235" s="14">
        <f t="shared" si="37"/>
        <v>70716438.25</v>
      </c>
      <c r="H235" s="14">
        <f t="shared" si="37"/>
        <v>185019652.92000002</v>
      </c>
      <c r="I235" s="14">
        <f t="shared" si="37"/>
        <v>453533080.06</v>
      </c>
      <c r="J235" s="14">
        <f t="shared" si="37"/>
        <v>73150400.95</v>
      </c>
      <c r="K235" s="14">
        <f t="shared" si="37"/>
        <v>63550143.79000001</v>
      </c>
      <c r="L235" s="22">
        <f t="shared" si="37"/>
        <v>1601216914.2600002</v>
      </c>
    </row>
    <row r="236" spans="1:12" ht="16.5">
      <c r="A236" s="7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22"/>
    </row>
    <row r="237" spans="1:12" ht="16.5">
      <c r="A237" s="7" t="s">
        <v>49</v>
      </c>
      <c r="B237" s="14">
        <f>SUM(B216:B220)</f>
        <v>358680148.71696997</v>
      </c>
      <c r="C237" s="14">
        <f aca="true" t="shared" si="38" ref="C237:L237">SUM(C216:C220)</f>
        <v>33067443.41307</v>
      </c>
      <c r="D237" s="14">
        <f t="shared" si="38"/>
        <v>39753440.70522</v>
      </c>
      <c r="E237" s="14">
        <f t="shared" si="38"/>
        <v>335797734.8069883</v>
      </c>
      <c r="F237" s="14">
        <f t="shared" si="38"/>
        <v>8340541.61601</v>
      </c>
      <c r="G237" s="14">
        <f t="shared" si="38"/>
        <v>159838189.90086</v>
      </c>
      <c r="H237" s="14">
        <f t="shared" si="38"/>
        <v>224389876.71809</v>
      </c>
      <c r="I237" s="14">
        <f t="shared" si="38"/>
        <v>418457528.29190993</v>
      </c>
      <c r="J237" s="14">
        <f t="shared" si="38"/>
        <v>18904201.355499998</v>
      </c>
      <c r="K237" s="14">
        <f t="shared" si="38"/>
        <v>96727470.10747</v>
      </c>
      <c r="L237" s="22">
        <f t="shared" si="38"/>
        <v>1693956575.6320882</v>
      </c>
    </row>
    <row r="238" spans="1:12" ht="16.5">
      <c r="A238" s="7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22"/>
    </row>
    <row r="239" spans="1:12" ht="16.5">
      <c r="A239" s="7" t="s">
        <v>50</v>
      </c>
      <c r="B239" s="14">
        <f>SUM(B222:B226)</f>
        <v>419386514.23515004</v>
      </c>
      <c r="C239" s="14">
        <f aca="true" t="shared" si="39" ref="C239:L239">SUM(C222:C226)</f>
        <v>29463225.72477</v>
      </c>
      <c r="D239" s="14">
        <f t="shared" si="39"/>
        <v>28462547.278079998</v>
      </c>
      <c r="E239" s="14">
        <f t="shared" si="39"/>
        <v>405836779.384539</v>
      </c>
      <c r="F239" s="14">
        <f t="shared" si="39"/>
        <v>14678305.109110001</v>
      </c>
      <c r="G239" s="14">
        <f t="shared" si="39"/>
        <v>60512608.11366001</v>
      </c>
      <c r="H239" s="14">
        <f t="shared" si="39"/>
        <v>202625487.81809002</v>
      </c>
      <c r="I239" s="14">
        <f t="shared" si="39"/>
        <v>579396342.1545601</v>
      </c>
      <c r="J239" s="14">
        <f t="shared" si="39"/>
        <v>16265753.27705</v>
      </c>
      <c r="K239" s="14">
        <f t="shared" si="39"/>
        <v>90214937.94437</v>
      </c>
      <c r="L239" s="22">
        <f t="shared" si="39"/>
        <v>1846842501.0393791</v>
      </c>
    </row>
    <row r="240" spans="1:12" ht="16.5">
      <c r="A240" s="7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22"/>
    </row>
    <row r="241" spans="1:12" ht="16.5">
      <c r="A241" s="7" t="s">
        <v>51</v>
      </c>
      <c r="B241" s="14">
        <f>SUM(B228:B232)</f>
        <v>247128772.81006002</v>
      </c>
      <c r="C241" s="14">
        <f aca="true" t="shared" si="40" ref="C241:L241">SUM(C228:C232)</f>
        <v>30353718.50089</v>
      </c>
      <c r="D241" s="14">
        <f t="shared" si="40"/>
        <v>42782062.494500004</v>
      </c>
      <c r="E241" s="14">
        <f t="shared" si="40"/>
        <v>386802155.4910219</v>
      </c>
      <c r="F241" s="14">
        <f t="shared" si="40"/>
        <v>11333350.82985</v>
      </c>
      <c r="G241" s="14">
        <f t="shared" si="40"/>
        <v>173434897.88729</v>
      </c>
      <c r="H241" s="14">
        <f t="shared" si="40"/>
        <v>123500698.72818999</v>
      </c>
      <c r="I241" s="14">
        <f t="shared" si="40"/>
        <v>659015702.66281</v>
      </c>
      <c r="J241" s="14">
        <f t="shared" si="40"/>
        <v>24423345.87544</v>
      </c>
      <c r="K241" s="14">
        <f t="shared" si="40"/>
        <v>123948460.97618</v>
      </c>
      <c r="L241" s="22">
        <f t="shared" si="40"/>
        <v>1822723166.2562318</v>
      </c>
    </row>
    <row r="242" spans="1:12" ht="16.5">
      <c r="A242" s="7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1:12" ht="16.5">
      <c r="A243" s="7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1:12" ht="16.5">
      <c r="A244" s="7" t="s">
        <v>52</v>
      </c>
      <c r="B244" s="14">
        <f>SUM(B235:B237)</f>
        <v>662885194.5369699</v>
      </c>
      <c r="C244" s="14">
        <f aca="true" t="shared" si="41" ref="C244:L244">SUM(C235:C237)</f>
        <v>63975806.78307</v>
      </c>
      <c r="D244" s="14">
        <f t="shared" si="41"/>
        <v>73902202.54522</v>
      </c>
      <c r="E244" s="14">
        <f t="shared" si="41"/>
        <v>712664849.4669883</v>
      </c>
      <c r="F244" s="14">
        <f t="shared" si="41"/>
        <v>17458454.21601</v>
      </c>
      <c r="G244" s="14">
        <f t="shared" si="41"/>
        <v>230554628.15086</v>
      </c>
      <c r="H244" s="14">
        <f t="shared" si="41"/>
        <v>409409529.63809</v>
      </c>
      <c r="I244" s="14">
        <f t="shared" si="41"/>
        <v>871990608.3519099</v>
      </c>
      <c r="J244" s="14">
        <f t="shared" si="41"/>
        <v>92054602.3055</v>
      </c>
      <c r="K244" s="14">
        <f t="shared" si="41"/>
        <v>160277613.89747</v>
      </c>
      <c r="L244" s="14">
        <f t="shared" si="41"/>
        <v>3295173489.8920884</v>
      </c>
    </row>
    <row r="245" spans="1:12" ht="16.5">
      <c r="A245" s="7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1:12" ht="16.5">
      <c r="A246" s="7" t="s">
        <v>53</v>
      </c>
      <c r="B246" s="14">
        <f>SUM(B239:B241)</f>
        <v>666515287.0452101</v>
      </c>
      <c r="C246" s="14">
        <f aca="true" t="shared" si="42" ref="C246:L246">SUM(C239:C241)</f>
        <v>59816944.225659996</v>
      </c>
      <c r="D246" s="14">
        <f t="shared" si="42"/>
        <v>71244609.77258</v>
      </c>
      <c r="E246" s="14">
        <f t="shared" si="42"/>
        <v>792638934.8755609</v>
      </c>
      <c r="F246" s="14">
        <f t="shared" si="42"/>
        <v>26011655.93896</v>
      </c>
      <c r="G246" s="14">
        <f t="shared" si="42"/>
        <v>233947506.00095</v>
      </c>
      <c r="H246" s="14">
        <f t="shared" si="42"/>
        <v>326126186.54628</v>
      </c>
      <c r="I246" s="14">
        <f t="shared" si="42"/>
        <v>1238412044.81737</v>
      </c>
      <c r="J246" s="14">
        <f t="shared" si="42"/>
        <v>40689099.152490005</v>
      </c>
      <c r="K246" s="14">
        <f t="shared" si="42"/>
        <v>214163398.92055</v>
      </c>
      <c r="L246" s="14">
        <f t="shared" si="42"/>
        <v>3669565667.295611</v>
      </c>
    </row>
    <row r="247" spans="1:12" ht="16.5">
      <c r="A247" s="7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1:12" ht="16.5">
      <c r="A248" s="7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1:12" ht="16.5">
      <c r="A249" s="7" t="s">
        <v>54</v>
      </c>
      <c r="B249" s="14">
        <f>SUM(B244:B246)</f>
        <v>1329400481.58218</v>
      </c>
      <c r="C249" s="14">
        <f aca="true" t="shared" si="43" ref="C249:L249">SUM(C244:C246)</f>
        <v>123792751.00873</v>
      </c>
      <c r="D249" s="14">
        <f t="shared" si="43"/>
        <v>145146812.3178</v>
      </c>
      <c r="E249" s="14">
        <f t="shared" si="43"/>
        <v>1505303784.3425493</v>
      </c>
      <c r="F249" s="14">
        <f t="shared" si="43"/>
        <v>43470110.154970005</v>
      </c>
      <c r="G249" s="14">
        <f t="shared" si="43"/>
        <v>464502134.15181005</v>
      </c>
      <c r="H249" s="14">
        <f t="shared" si="43"/>
        <v>735535716.18437</v>
      </c>
      <c r="I249" s="14">
        <f t="shared" si="43"/>
        <v>2110402653.1692798</v>
      </c>
      <c r="J249" s="14">
        <f t="shared" si="43"/>
        <v>132743701.45799</v>
      </c>
      <c r="K249" s="14">
        <f t="shared" si="43"/>
        <v>374441012.81802</v>
      </c>
      <c r="L249" s="14">
        <f t="shared" si="43"/>
        <v>6964739157.187699</v>
      </c>
    </row>
    <row r="250" spans="1:12" ht="17.25" thickBot="1">
      <c r="A250" s="62"/>
      <c r="B250" s="16"/>
      <c r="C250" s="16"/>
      <c r="D250" s="15"/>
      <c r="E250" s="16"/>
      <c r="F250" s="15"/>
      <c r="G250" s="16"/>
      <c r="H250" s="15"/>
      <c r="I250" s="16"/>
      <c r="J250" s="15"/>
      <c r="K250" s="16"/>
      <c r="L250" s="15"/>
    </row>
    <row r="251" spans="1:12" ht="17.25" thickTop="1">
      <c r="A251" s="47" t="s">
        <v>56</v>
      </c>
      <c r="B251" s="24">
        <f aca="true" t="shared" si="44" ref="B251:L251">SUM(B210:B232)-B249</f>
        <v>0</v>
      </c>
      <c r="C251" s="24">
        <f t="shared" si="44"/>
        <v>0</v>
      </c>
      <c r="D251" s="24">
        <f t="shared" si="44"/>
        <v>0</v>
      </c>
      <c r="E251" s="24">
        <f t="shared" si="44"/>
        <v>0</v>
      </c>
      <c r="F251" s="24">
        <f t="shared" si="44"/>
        <v>0</v>
      </c>
      <c r="G251" s="24">
        <f t="shared" si="44"/>
        <v>0</v>
      </c>
      <c r="H251" s="24">
        <f t="shared" si="44"/>
        <v>0</v>
      </c>
      <c r="I251" s="24">
        <f t="shared" si="44"/>
        <v>0</v>
      </c>
      <c r="J251" s="24">
        <f t="shared" si="44"/>
        <v>0</v>
      </c>
      <c r="K251" s="24">
        <f t="shared" si="44"/>
        <v>0</v>
      </c>
      <c r="L251" s="24">
        <f t="shared" si="44"/>
        <v>0</v>
      </c>
    </row>
    <row r="252" spans="1:13" s="52" customFormat="1" ht="16.5">
      <c r="A252" s="50" t="s">
        <v>58</v>
      </c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6"/>
    </row>
    <row r="253" spans="1:12" ht="12.75">
      <c r="A253" s="43" t="s">
        <v>55</v>
      </c>
      <c r="B253" s="1"/>
      <c r="C253" s="1"/>
      <c r="D253" s="1"/>
      <c r="E253" s="1"/>
      <c r="F253" s="1"/>
      <c r="G253" s="1"/>
      <c r="H253" s="1"/>
      <c r="I253" s="1"/>
      <c r="J253" s="1"/>
      <c r="K253" s="49"/>
      <c r="L253" s="1"/>
    </row>
  </sheetData>
  <sheetProtection/>
  <mergeCells count="5">
    <mergeCell ref="A153:L153"/>
    <mergeCell ref="A204:L204"/>
    <mergeCell ref="A103:L103"/>
    <mergeCell ref="A52:L52"/>
    <mergeCell ref="A1:L1"/>
  </mergeCells>
  <printOptions horizontalCentered="1"/>
  <pageMargins left="0.18" right="0.19" top="1.01" bottom="0.4" header="0.31" footer="0.29"/>
  <pageSetup fitToHeight="1" fitToWidth="1" horizontalDpi="600" verticalDpi="600" orientation="landscape" paperSize="9" scale="52" r:id="rId3"/>
  <headerFooter alignWithMargins="0">
    <oddFooter>&amp;L&amp;D&amp;C&amp;F&amp;R&amp;T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7"/>
  <sheetViews>
    <sheetView tabSelected="1" zoomScale="76" zoomScaleNormal="76" zoomScalePageLayoutView="0" workbookViewId="0" topLeftCell="A5">
      <selection activeCell="H27" sqref="H27"/>
    </sheetView>
  </sheetViews>
  <sheetFormatPr defaultColWidth="9.140625" defaultRowHeight="12.75"/>
  <cols>
    <col min="1" max="1" width="20.140625" style="0" customWidth="1"/>
    <col min="2" max="2" width="15.57421875" style="0" customWidth="1"/>
    <col min="3" max="3" width="19.140625" style="0" customWidth="1"/>
    <col min="4" max="4" width="18.8515625" style="0" customWidth="1"/>
    <col min="5" max="5" width="22.140625" style="0" customWidth="1"/>
    <col min="6" max="6" width="17.28125" style="0" customWidth="1"/>
    <col min="7" max="7" width="16.8515625" style="0" customWidth="1"/>
    <col min="8" max="8" width="21.28125" style="0" customWidth="1"/>
    <col min="9" max="9" width="16.57421875" style="0" customWidth="1"/>
    <col min="10" max="10" width="16.28125" style="0" customWidth="1"/>
    <col min="11" max="11" width="17.00390625" style="0" customWidth="1"/>
    <col min="12" max="12" width="23.00390625" style="0" customWidth="1"/>
    <col min="13" max="13" width="20.7109375" style="0" customWidth="1"/>
    <col min="14" max="15" width="14.57421875" style="0" customWidth="1"/>
  </cols>
  <sheetData>
    <row r="1" spans="1:12" ht="30">
      <c r="A1" s="96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ht="16.5">
      <c r="A2" s="30"/>
      <c r="B2" s="77" t="s">
        <v>1</v>
      </c>
      <c r="C2" s="78" t="s">
        <v>2</v>
      </c>
      <c r="D2" s="79" t="s">
        <v>3</v>
      </c>
      <c r="E2" s="78" t="s">
        <v>4</v>
      </c>
      <c r="F2" s="77" t="s">
        <v>5</v>
      </c>
      <c r="G2" s="78" t="s">
        <v>6</v>
      </c>
      <c r="H2" s="77" t="s">
        <v>7</v>
      </c>
      <c r="I2" s="78" t="s">
        <v>8</v>
      </c>
      <c r="J2" s="80" t="s">
        <v>9</v>
      </c>
      <c r="K2" s="81" t="s">
        <v>10</v>
      </c>
      <c r="L2" s="82">
        <v>10</v>
      </c>
    </row>
    <row r="3" spans="1:12" ht="16.5">
      <c r="A3" s="32"/>
      <c r="B3" s="83" t="s">
        <v>11</v>
      </c>
      <c r="C3" s="84" t="s">
        <v>11</v>
      </c>
      <c r="D3" s="83" t="s">
        <v>11</v>
      </c>
      <c r="E3" s="84" t="s">
        <v>11</v>
      </c>
      <c r="F3" s="83" t="s">
        <v>11</v>
      </c>
      <c r="G3" s="84" t="s">
        <v>11</v>
      </c>
      <c r="H3" s="83" t="s">
        <v>12</v>
      </c>
      <c r="I3" s="85" t="s">
        <v>13</v>
      </c>
      <c r="J3" s="86" t="s">
        <v>14</v>
      </c>
      <c r="K3" s="85" t="s">
        <v>15</v>
      </c>
      <c r="L3" s="87"/>
    </row>
    <row r="4" spans="1:12" ht="19.5" customHeight="1">
      <c r="A4" s="32"/>
      <c r="B4" s="83"/>
      <c r="C4" s="84" t="s">
        <v>16</v>
      </c>
      <c r="D4" s="86" t="s">
        <v>17</v>
      </c>
      <c r="E4" s="85" t="s">
        <v>18</v>
      </c>
      <c r="F4" s="86" t="s">
        <v>19</v>
      </c>
      <c r="G4" s="84" t="s">
        <v>11</v>
      </c>
      <c r="H4" s="86" t="s">
        <v>20</v>
      </c>
      <c r="I4" s="84" t="s">
        <v>21</v>
      </c>
      <c r="J4" s="86" t="s">
        <v>22</v>
      </c>
      <c r="K4" s="85" t="s">
        <v>23</v>
      </c>
      <c r="L4" s="88" t="s">
        <v>24</v>
      </c>
    </row>
    <row r="5" spans="1:12" ht="30" customHeight="1">
      <c r="A5" s="46">
        <v>2016</v>
      </c>
      <c r="B5" s="89" t="s">
        <v>25</v>
      </c>
      <c r="C5" s="90" t="s">
        <v>26</v>
      </c>
      <c r="D5" s="91" t="s">
        <v>27</v>
      </c>
      <c r="E5" s="92" t="s">
        <v>28</v>
      </c>
      <c r="F5" s="91" t="s">
        <v>29</v>
      </c>
      <c r="G5" s="92" t="s">
        <v>30</v>
      </c>
      <c r="H5" s="91" t="s">
        <v>31</v>
      </c>
      <c r="I5" s="93" t="s">
        <v>32</v>
      </c>
      <c r="J5" s="91" t="s">
        <v>33</v>
      </c>
      <c r="K5" s="92" t="s">
        <v>34</v>
      </c>
      <c r="L5" s="94" t="s">
        <v>35</v>
      </c>
    </row>
    <row r="6" spans="1:12" ht="16.5">
      <c r="A6" s="36"/>
      <c r="B6" s="1"/>
      <c r="C6" s="27"/>
      <c r="D6" s="27"/>
      <c r="E6" s="27"/>
      <c r="F6" s="27"/>
      <c r="G6" s="27"/>
      <c r="H6" s="27"/>
      <c r="I6" s="27"/>
      <c r="J6" s="27"/>
      <c r="K6" s="27"/>
      <c r="L6" s="41"/>
    </row>
    <row r="7" spans="1:14" ht="16.5">
      <c r="A7" s="32" t="s">
        <v>36</v>
      </c>
      <c r="B7" s="14">
        <v>20860.6163646648</v>
      </c>
      <c r="C7" s="14">
        <v>3590.24719800747</v>
      </c>
      <c r="D7" s="14">
        <v>2719.48106766143</v>
      </c>
      <c r="E7" s="14">
        <v>13645.344548764391</v>
      </c>
      <c r="F7" s="14">
        <v>282.667073988967</v>
      </c>
      <c r="G7" s="14">
        <v>3578.32256622392</v>
      </c>
      <c r="H7" s="14">
        <v>8480.02898708523</v>
      </c>
      <c r="I7" s="14">
        <v>18579.7755187152</v>
      </c>
      <c r="J7" s="14">
        <v>1558.98112593582</v>
      </c>
      <c r="K7" s="14">
        <v>4641.86834552837</v>
      </c>
      <c r="L7" s="38">
        <f>SUM(B7:K7)</f>
        <v>77937.3327965756</v>
      </c>
      <c r="M7" s="72">
        <f>'[5]Impcal-Jan '!$F$38/1000</f>
        <v>77937.33279657557</v>
      </c>
      <c r="N7" s="17">
        <f>L7-M7</f>
        <v>0</v>
      </c>
    </row>
    <row r="8" spans="1:14" ht="16.5">
      <c r="A8" s="32"/>
      <c r="B8" s="19"/>
      <c r="C8" s="20"/>
      <c r="D8" s="14"/>
      <c r="E8" s="23"/>
      <c r="F8" s="14"/>
      <c r="G8" s="23"/>
      <c r="H8" s="14"/>
      <c r="I8" s="23"/>
      <c r="J8" s="14"/>
      <c r="K8" s="23"/>
      <c r="L8" s="38"/>
      <c r="N8" s="17"/>
    </row>
    <row r="9" spans="1:14" ht="16.5">
      <c r="A9" s="32" t="s">
        <v>37</v>
      </c>
      <c r="B9" s="14">
        <v>18129.2271263732</v>
      </c>
      <c r="C9" s="14">
        <v>3681.33594974388</v>
      </c>
      <c r="D9" s="14">
        <v>6320.20356815373</v>
      </c>
      <c r="E9" s="14">
        <v>12547.89820348918</v>
      </c>
      <c r="F9" s="14">
        <v>527.867676060795</v>
      </c>
      <c r="G9" s="14">
        <v>6638.02257879849</v>
      </c>
      <c r="H9" s="14">
        <v>10051.1181685913</v>
      </c>
      <c r="I9" s="14">
        <v>14878.0199282788</v>
      </c>
      <c r="J9" s="14">
        <v>4600.51319576764</v>
      </c>
      <c r="K9" s="14">
        <v>5171.78343770685</v>
      </c>
      <c r="L9" s="38">
        <f>SUM(B9:K9)</f>
        <v>82545.98983296385</v>
      </c>
      <c r="M9" s="72">
        <f>'[5]Imcal-Feb'!$F$37/1000</f>
        <v>82545.9898329639</v>
      </c>
      <c r="N9" s="17">
        <f>L9-M9</f>
        <v>0</v>
      </c>
    </row>
    <row r="10" spans="1:14" ht="16.5">
      <c r="A10" s="32"/>
      <c r="B10" s="14"/>
      <c r="C10" s="42"/>
      <c r="D10" s="14"/>
      <c r="E10" s="23"/>
      <c r="F10" s="14"/>
      <c r="G10" s="23"/>
      <c r="H10" s="14"/>
      <c r="I10" s="23"/>
      <c r="J10" s="14"/>
      <c r="K10" s="23"/>
      <c r="L10" s="38"/>
      <c r="N10" s="17"/>
    </row>
    <row r="11" spans="1:14" ht="16.5">
      <c r="A11" s="32" t="s">
        <v>38</v>
      </c>
      <c r="B11" s="14">
        <v>16648.2729119264</v>
      </c>
      <c r="C11" s="14">
        <v>2662.38614497587</v>
      </c>
      <c r="D11" s="14">
        <v>2568.61221699339</v>
      </c>
      <c r="E11" s="14">
        <v>20783.915789949373</v>
      </c>
      <c r="F11" s="14">
        <v>689.862921158424</v>
      </c>
      <c r="G11" s="14">
        <v>4315.85833048384</v>
      </c>
      <c r="H11" s="14">
        <v>6865.55438515056</v>
      </c>
      <c r="I11" s="14">
        <v>17120.4821630263</v>
      </c>
      <c r="J11" s="14">
        <v>3479.01475082302</v>
      </c>
      <c r="K11" s="14">
        <v>6814.14601497138</v>
      </c>
      <c r="L11" s="38">
        <f>SUM(B11:K11)</f>
        <v>81948.10562945856</v>
      </c>
      <c r="M11" s="72">
        <f>'[5]Impcal-Mar'!$F$38/1000</f>
        <v>81948.10562945856</v>
      </c>
      <c r="N11" s="17">
        <f>L11-M11</f>
        <v>0</v>
      </c>
    </row>
    <row r="12" spans="1:14" ht="16.5">
      <c r="A12" s="32"/>
      <c r="B12" s="14"/>
      <c r="C12" s="23"/>
      <c r="D12" s="14"/>
      <c r="E12" s="23"/>
      <c r="F12" s="14"/>
      <c r="G12" s="23"/>
      <c r="H12" s="14"/>
      <c r="I12" s="23"/>
      <c r="J12" s="14"/>
      <c r="K12" s="23"/>
      <c r="L12" s="38"/>
      <c r="N12" s="17"/>
    </row>
    <row r="13" spans="1:14" ht="16.5">
      <c r="A13" s="32" t="s">
        <v>39</v>
      </c>
      <c r="B13" s="14">
        <v>19360.526480677327</v>
      </c>
      <c r="C13" s="14">
        <v>3790.738045533456</v>
      </c>
      <c r="D13" s="14">
        <v>7838.802606131375</v>
      </c>
      <c r="E13" s="22">
        <f>'[6]Impcal-Apr'!$F$18/1000</f>
        <v>17722.703999872676</v>
      </c>
      <c r="F13" s="14">
        <v>937.9969935696146</v>
      </c>
      <c r="G13" s="14">
        <v>3283.7899401810987</v>
      </c>
      <c r="H13" s="14">
        <v>9441.721678681266</v>
      </c>
      <c r="I13" s="14">
        <v>20416.710039896014</v>
      </c>
      <c r="J13" s="14">
        <v>1423.875095051696</v>
      </c>
      <c r="K13" s="14">
        <v>5687.758115510537</v>
      </c>
      <c r="L13" s="38">
        <f>SUM(B13:K13)</f>
        <v>89904.62299510508</v>
      </c>
      <c r="M13" s="72">
        <f>'[6]Impcal-Apr'!$F$38/1000</f>
        <v>89904.62299510505</v>
      </c>
      <c r="N13" s="17">
        <f>L13-M13</f>
        <v>0</v>
      </c>
    </row>
    <row r="14" spans="1:14" ht="16.5">
      <c r="A14" s="32"/>
      <c r="B14" s="14"/>
      <c r="C14" s="23"/>
      <c r="D14" s="14"/>
      <c r="E14" s="51"/>
      <c r="F14" s="14"/>
      <c r="G14" s="23"/>
      <c r="H14" s="14"/>
      <c r="I14" s="23"/>
      <c r="J14" s="14"/>
      <c r="K14" s="23"/>
      <c r="L14" s="38"/>
      <c r="N14" s="17"/>
    </row>
    <row r="15" spans="1:14" ht="16.5">
      <c r="A15" s="32" t="s">
        <v>40</v>
      </c>
      <c r="B15" s="22">
        <v>30020.565025756376</v>
      </c>
      <c r="C15" s="14">
        <v>4574.022816725729</v>
      </c>
      <c r="D15" s="14">
        <v>5162.450327019955</v>
      </c>
      <c r="E15" s="22">
        <f>'[6]Impcal-May'!$F$18/1000</f>
        <v>18773.2410143392</v>
      </c>
      <c r="F15" s="14">
        <v>560.2586794346882</v>
      </c>
      <c r="G15" s="14">
        <v>25563.415269075696</v>
      </c>
      <c r="H15" s="14">
        <v>6458.854891671394</v>
      </c>
      <c r="I15" s="14">
        <v>15148.660302160422</v>
      </c>
      <c r="J15" s="14">
        <v>5289.6079659168445</v>
      </c>
      <c r="K15" s="14">
        <v>5180.736973325454</v>
      </c>
      <c r="L15" s="38">
        <f>SUM(B15:K15)</f>
        <v>116731.81326542578</v>
      </c>
      <c r="M15" s="72">
        <f>'[6]Impcal-May'!$F$38/1000</f>
        <v>116731.81326542575</v>
      </c>
      <c r="N15" s="17">
        <f>L15-M15</f>
        <v>0</v>
      </c>
    </row>
    <row r="16" spans="1:14" ht="16.5">
      <c r="A16" s="32"/>
      <c r="B16" s="14"/>
      <c r="C16" s="23"/>
      <c r="D16" s="14"/>
      <c r="E16" s="23"/>
      <c r="F16" s="14"/>
      <c r="G16" s="23"/>
      <c r="H16" s="14"/>
      <c r="I16" s="23"/>
      <c r="J16" s="14"/>
      <c r="K16" s="23"/>
      <c r="L16" s="38"/>
      <c r="N16" s="17"/>
    </row>
    <row r="17" spans="1:14" ht="16.5">
      <c r="A17" s="32" t="s">
        <v>41</v>
      </c>
      <c r="B17" s="22">
        <v>40027.81567996636</v>
      </c>
      <c r="C17" s="14">
        <v>4605.191679196726</v>
      </c>
      <c r="D17" s="14">
        <v>6877.55477267793</v>
      </c>
      <c r="E17" s="22">
        <v>20422.461646344673</v>
      </c>
      <c r="F17" s="14">
        <v>277.0310520618534</v>
      </c>
      <c r="G17" s="14">
        <v>2789.39289125499</v>
      </c>
      <c r="H17" s="14">
        <v>9946.249858951596</v>
      </c>
      <c r="I17" s="14">
        <v>16748.55448539652</v>
      </c>
      <c r="J17" s="14">
        <v>5280.438791058726</v>
      </c>
      <c r="K17" s="14">
        <v>6772.303383927266</v>
      </c>
      <c r="L17" s="38">
        <f>SUM(B17:K17)</f>
        <v>113746.99424083662</v>
      </c>
      <c r="M17" s="72">
        <f>'[6]Impcal-Jun'!$F$38/1000</f>
        <v>113746.99424083665</v>
      </c>
      <c r="N17" s="17">
        <f>L17-M17</f>
        <v>0</v>
      </c>
    </row>
    <row r="18" spans="1:14" ht="16.5">
      <c r="A18" s="32"/>
      <c r="B18" s="14"/>
      <c r="C18" s="23"/>
      <c r="D18" s="14"/>
      <c r="E18" s="23"/>
      <c r="F18" s="14"/>
      <c r="G18" s="23"/>
      <c r="H18" s="14"/>
      <c r="I18" s="23"/>
      <c r="J18" s="14"/>
      <c r="K18" s="23"/>
      <c r="L18" s="38"/>
      <c r="N18" s="17"/>
    </row>
    <row r="19" spans="1:14" ht="16.5">
      <c r="A19" s="32" t="s">
        <v>42</v>
      </c>
      <c r="B19" s="14">
        <v>18693.403327814412</v>
      </c>
      <c r="C19" s="14">
        <v>4268.0731315268495</v>
      </c>
      <c r="D19" s="14">
        <v>950.1133332911339</v>
      </c>
      <c r="E19" s="14">
        <v>1283.5024418019443</v>
      </c>
      <c r="F19" s="14">
        <v>544.2693275970253</v>
      </c>
      <c r="G19" s="14">
        <v>1828.058834273527</v>
      </c>
      <c r="H19" s="14">
        <v>9405.959762631273</v>
      </c>
      <c r="I19" s="14">
        <v>20425.781732590003</v>
      </c>
      <c r="J19" s="14">
        <v>4173.376125638926</v>
      </c>
      <c r="K19" s="14">
        <v>5283.184511296627</v>
      </c>
      <c r="L19" s="38">
        <f>SUM(B19:K19)</f>
        <v>66855.72252846173</v>
      </c>
      <c r="M19" s="72">
        <f>'[5]Impcal-Jul'!$F$37/1000</f>
        <v>66855.72252846172</v>
      </c>
      <c r="N19" s="17">
        <f>L19-M19</f>
        <v>0</v>
      </c>
    </row>
    <row r="20" spans="1:14" ht="16.5">
      <c r="A20" s="32"/>
      <c r="B20" s="1"/>
      <c r="C20" s="29"/>
      <c r="D20" s="28"/>
      <c r="E20" s="48"/>
      <c r="F20" s="28"/>
      <c r="G20" s="28"/>
      <c r="H20" s="28"/>
      <c r="I20" s="28"/>
      <c r="J20" s="28"/>
      <c r="K20" s="23"/>
      <c r="L20" s="38"/>
      <c r="N20" s="17"/>
    </row>
    <row r="21" spans="1:14" ht="16.5">
      <c r="A21" s="32" t="s">
        <v>43</v>
      </c>
      <c r="B21" s="14">
        <v>29248.58471941718</v>
      </c>
      <c r="C21" s="14">
        <v>4253.1280104250945</v>
      </c>
      <c r="D21" s="14">
        <v>950.1133332911339</v>
      </c>
      <c r="E21" s="14">
        <v>1283.5024418019443</v>
      </c>
      <c r="F21" s="14">
        <v>544.2693275970253</v>
      </c>
      <c r="G21" s="14">
        <v>1828.058834273527</v>
      </c>
      <c r="H21" s="14">
        <v>9405.959762631273</v>
      </c>
      <c r="I21" s="14">
        <v>20398.685807067563</v>
      </c>
      <c r="J21" s="14">
        <v>4173.376125638926</v>
      </c>
      <c r="K21" s="14">
        <v>5250.2530780518155</v>
      </c>
      <c r="L21" s="38">
        <f>SUM(B21:K21)</f>
        <v>77335.93144019548</v>
      </c>
      <c r="M21" s="72">
        <f>'[5]Impcal-Aug'!$F$37/1000</f>
        <v>77335.93144019549</v>
      </c>
      <c r="N21" s="17">
        <f>L21-M21</f>
        <v>0</v>
      </c>
    </row>
    <row r="22" spans="1:14" ht="16.5">
      <c r="A22" s="32"/>
      <c r="B22" s="14"/>
      <c r="C22" s="23"/>
      <c r="D22" s="14"/>
      <c r="E22" s="23"/>
      <c r="F22" s="14"/>
      <c r="G22" s="23"/>
      <c r="H22" s="14"/>
      <c r="I22" s="23"/>
      <c r="J22" s="14"/>
      <c r="K22" s="23"/>
      <c r="L22" s="38"/>
      <c r="N22" s="17"/>
    </row>
    <row r="23" spans="1:14" ht="16.5">
      <c r="A23" s="32" t="s">
        <v>44</v>
      </c>
      <c r="B23" s="14">
        <v>20719.543496878192</v>
      </c>
      <c r="C23" s="14">
        <v>1965.4683925935026</v>
      </c>
      <c r="D23" s="14">
        <v>2628.2678135358833</v>
      </c>
      <c r="E23" s="14">
        <v>770.0448372510209</v>
      </c>
      <c r="F23" s="14">
        <v>186.11100221966365</v>
      </c>
      <c r="G23" s="14">
        <v>2832.8952377293226</v>
      </c>
      <c r="H23" s="14">
        <v>12159.784984112075</v>
      </c>
      <c r="I23" s="14">
        <v>18883.008314828014</v>
      </c>
      <c r="J23" s="14">
        <v>2730.636966469869</v>
      </c>
      <c r="K23" s="14">
        <v>4126.979691121335</v>
      </c>
      <c r="L23" s="38">
        <f>SUM(B23:K23)</f>
        <v>67002.74073673888</v>
      </c>
      <c r="M23" s="72">
        <f>'[5]Impcal-Sep'!$F$37/1000</f>
        <v>67002.74073673888</v>
      </c>
      <c r="N23" s="17">
        <f>L23-M23</f>
        <v>0</v>
      </c>
    </row>
    <row r="24" spans="1:14" ht="16.5">
      <c r="A24" s="32"/>
      <c r="B24" s="14"/>
      <c r="C24" s="23"/>
      <c r="D24" s="14"/>
      <c r="E24" s="23"/>
      <c r="F24" s="14"/>
      <c r="G24" s="23"/>
      <c r="H24" s="14"/>
      <c r="I24" s="23"/>
      <c r="J24" s="14"/>
      <c r="K24" s="23"/>
      <c r="L24" s="38"/>
      <c r="N24" s="17"/>
    </row>
    <row r="25" spans="1:14" ht="16.5">
      <c r="A25" s="32" t="s">
        <v>45</v>
      </c>
      <c r="B25" s="14">
        <v>18509.146888220108</v>
      </c>
      <c r="C25" s="14">
        <v>2251.233466140484</v>
      </c>
      <c r="D25" s="14">
        <v>1584.6817874172525</v>
      </c>
      <c r="E25" s="14">
        <v>1789.7146286700552</v>
      </c>
      <c r="F25" s="14">
        <v>280.97237096660325</v>
      </c>
      <c r="G25" s="14">
        <v>3205.5758501890573</v>
      </c>
      <c r="H25" s="14">
        <v>5711.176103684379</v>
      </c>
      <c r="I25" s="14">
        <v>17327.73474513457</v>
      </c>
      <c r="J25" s="14">
        <v>5139.121852239028</v>
      </c>
      <c r="K25" s="14">
        <v>4213.473358201958</v>
      </c>
      <c r="L25" s="38">
        <f>SUM(B25:K25)</f>
        <v>60012.83105086349</v>
      </c>
      <c r="M25" s="72">
        <f>'[5]Impcal-Oct'!$F$37/1000</f>
        <v>60012.83105086349</v>
      </c>
      <c r="N25" s="17">
        <f>L25-M25</f>
        <v>0</v>
      </c>
    </row>
    <row r="26" spans="1:14" ht="16.5">
      <c r="A26" s="32"/>
      <c r="B26" s="14"/>
      <c r="C26" s="23"/>
      <c r="D26" s="14"/>
      <c r="E26" s="23"/>
      <c r="F26" s="14"/>
      <c r="G26" s="23"/>
      <c r="H26" s="14"/>
      <c r="I26" s="23"/>
      <c r="J26" s="14"/>
      <c r="K26" s="23"/>
      <c r="L26" s="38"/>
      <c r="N26" s="17"/>
    </row>
    <row r="27" spans="1:14" s="52" customFormat="1" ht="16.5">
      <c r="A27" s="63" t="s">
        <v>46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64">
        <f>SUM(B27:K27)</f>
        <v>0</v>
      </c>
      <c r="M27" s="74"/>
      <c r="N27" s="17">
        <f>L27-M27</f>
        <v>0</v>
      </c>
    </row>
    <row r="28" spans="1:14" ht="16.5">
      <c r="A28" s="32"/>
      <c r="B28" s="14"/>
      <c r="C28" s="23"/>
      <c r="D28" s="14"/>
      <c r="E28" s="23"/>
      <c r="F28" s="14"/>
      <c r="G28" s="14"/>
      <c r="H28" s="18"/>
      <c r="I28" s="23"/>
      <c r="J28" s="14"/>
      <c r="K28" s="23"/>
      <c r="L28" s="38"/>
      <c r="N28" s="17"/>
    </row>
    <row r="29" spans="1:14" s="52" customFormat="1" ht="16.5">
      <c r="A29" s="63" t="s">
        <v>47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64">
        <f>SUM(B29:K29)</f>
        <v>0</v>
      </c>
      <c r="M29" s="74"/>
      <c r="N29" s="17">
        <f>L29-M29</f>
        <v>0</v>
      </c>
    </row>
    <row r="30" spans="1:12" s="52" customFormat="1" ht="16.5">
      <c r="A30" s="6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64"/>
    </row>
    <row r="31" spans="1:12" s="52" customFormat="1" ht="16.5">
      <c r="A31" s="6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64"/>
    </row>
    <row r="32" spans="1:12" ht="16.5">
      <c r="A32" s="32" t="s">
        <v>48</v>
      </c>
      <c r="B32" s="14">
        <f>SUM(B7:B11)</f>
        <v>55638.1164029644</v>
      </c>
      <c r="C32" s="14">
        <f aca="true" t="shared" si="0" ref="C32:L32">SUM(C7:C11)</f>
        <v>9933.96929272722</v>
      </c>
      <c r="D32" s="14">
        <f t="shared" si="0"/>
        <v>11608.29685280855</v>
      </c>
      <c r="E32" s="14">
        <f t="shared" si="0"/>
        <v>46977.158542202946</v>
      </c>
      <c r="F32" s="14">
        <f t="shared" si="0"/>
        <v>1500.397671208186</v>
      </c>
      <c r="G32" s="14">
        <f t="shared" si="0"/>
        <v>14532.203475506249</v>
      </c>
      <c r="H32" s="14">
        <f t="shared" si="0"/>
        <v>25396.701540827093</v>
      </c>
      <c r="I32" s="14">
        <f t="shared" si="0"/>
        <v>50578.277610020305</v>
      </c>
      <c r="J32" s="14">
        <f t="shared" si="0"/>
        <v>9638.509072526482</v>
      </c>
      <c r="K32" s="14">
        <f t="shared" si="0"/>
        <v>16627.7977982066</v>
      </c>
      <c r="L32" s="38">
        <f t="shared" si="0"/>
        <v>242431.42825899803</v>
      </c>
    </row>
    <row r="33" spans="1:12" ht="16.5">
      <c r="A33" s="3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38"/>
    </row>
    <row r="34" spans="1:12" ht="16.5">
      <c r="A34" s="32" t="s">
        <v>49</v>
      </c>
      <c r="B34" s="14">
        <f>SUM(B13:B17)</f>
        <v>89408.90718640006</v>
      </c>
      <c r="C34" s="14">
        <f aca="true" t="shared" si="1" ref="C34:L34">SUM(C13:C17)</f>
        <v>12969.95254145591</v>
      </c>
      <c r="D34" s="14">
        <f t="shared" si="1"/>
        <v>19878.80770582926</v>
      </c>
      <c r="E34" s="14">
        <f t="shared" si="1"/>
        <v>56918.406660556546</v>
      </c>
      <c r="F34" s="14">
        <f t="shared" si="1"/>
        <v>1775.2867250661564</v>
      </c>
      <c r="G34" s="14">
        <f t="shared" si="1"/>
        <v>31636.598100511783</v>
      </c>
      <c r="H34" s="14">
        <f t="shared" si="1"/>
        <v>25846.826429304256</v>
      </c>
      <c r="I34" s="14">
        <f t="shared" si="1"/>
        <v>52313.92482745295</v>
      </c>
      <c r="J34" s="14">
        <f t="shared" si="1"/>
        <v>11993.921852027266</v>
      </c>
      <c r="K34" s="14">
        <f t="shared" si="1"/>
        <v>17640.798472763257</v>
      </c>
      <c r="L34" s="38">
        <f t="shared" si="1"/>
        <v>320383.43050136743</v>
      </c>
    </row>
    <row r="35" spans="1:12" ht="16.5">
      <c r="A35" s="3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8"/>
    </row>
    <row r="36" spans="1:12" ht="16.5">
      <c r="A36" s="32" t="s">
        <v>50</v>
      </c>
      <c r="B36" s="14">
        <f>SUM(B19:B23)</f>
        <v>68661.53154410978</v>
      </c>
      <c r="C36" s="14">
        <f aca="true" t="shared" si="2" ref="C36:L36">SUM(C19:C23)</f>
        <v>10486.669534545446</v>
      </c>
      <c r="D36" s="14">
        <f t="shared" si="2"/>
        <v>4528.494480118151</v>
      </c>
      <c r="E36" s="14">
        <f t="shared" si="2"/>
        <v>3337.0497208549095</v>
      </c>
      <c r="F36" s="14">
        <f t="shared" si="2"/>
        <v>1274.649657413714</v>
      </c>
      <c r="G36" s="14">
        <f t="shared" si="2"/>
        <v>6489.012906276377</v>
      </c>
      <c r="H36" s="14">
        <f t="shared" si="2"/>
        <v>30971.70450937462</v>
      </c>
      <c r="I36" s="14">
        <f t="shared" si="2"/>
        <v>59707.47585448557</v>
      </c>
      <c r="J36" s="14">
        <f t="shared" si="2"/>
        <v>11077.389217747721</v>
      </c>
      <c r="K36" s="14">
        <f t="shared" si="2"/>
        <v>14660.417280469777</v>
      </c>
      <c r="L36" s="38">
        <f t="shared" si="2"/>
        <v>211194.3947053961</v>
      </c>
    </row>
    <row r="37" spans="1:12" ht="16.5">
      <c r="A37" s="3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38"/>
    </row>
    <row r="38" spans="1:12" ht="16.5">
      <c r="A38" s="32" t="s">
        <v>51</v>
      </c>
      <c r="B38" s="14">
        <f>SUM(B25:B29)</f>
        <v>18509.146888220108</v>
      </c>
      <c r="C38" s="14">
        <f aca="true" t="shared" si="3" ref="C38:L38">SUM(C25:C29)</f>
        <v>2251.233466140484</v>
      </c>
      <c r="D38" s="14">
        <f t="shared" si="3"/>
        <v>1584.6817874172525</v>
      </c>
      <c r="E38" s="14">
        <f t="shared" si="3"/>
        <v>1789.7146286700552</v>
      </c>
      <c r="F38" s="14">
        <f t="shared" si="3"/>
        <v>280.97237096660325</v>
      </c>
      <c r="G38" s="14">
        <f t="shared" si="3"/>
        <v>3205.5758501890573</v>
      </c>
      <c r="H38" s="14">
        <f t="shared" si="3"/>
        <v>5711.176103684379</v>
      </c>
      <c r="I38" s="14">
        <f t="shared" si="3"/>
        <v>17327.73474513457</v>
      </c>
      <c r="J38" s="14">
        <f t="shared" si="3"/>
        <v>5139.121852239028</v>
      </c>
      <c r="K38" s="14">
        <f t="shared" si="3"/>
        <v>4213.473358201958</v>
      </c>
      <c r="L38" s="38">
        <f t="shared" si="3"/>
        <v>60012.83105086349</v>
      </c>
    </row>
    <row r="39" spans="1:12" ht="16.5">
      <c r="A39" s="3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38"/>
    </row>
    <row r="40" spans="1:12" ht="16.5">
      <c r="A40" s="32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38"/>
    </row>
    <row r="41" spans="1:12" ht="16.5">
      <c r="A41" s="32" t="s">
        <v>52</v>
      </c>
      <c r="B41" s="14">
        <f>SUM(B32:B34)</f>
        <v>145047.02358936446</v>
      </c>
      <c r="C41" s="14">
        <f aca="true" t="shared" si="4" ref="C41:L41">SUM(C32:C34)</f>
        <v>22903.92183418313</v>
      </c>
      <c r="D41" s="14">
        <f t="shared" si="4"/>
        <v>31487.10455863781</v>
      </c>
      <c r="E41" s="14">
        <f t="shared" si="4"/>
        <v>103895.56520275949</v>
      </c>
      <c r="F41" s="14">
        <f t="shared" si="4"/>
        <v>3275.6843962743424</v>
      </c>
      <c r="G41" s="14">
        <f t="shared" si="4"/>
        <v>46168.80157601803</v>
      </c>
      <c r="H41" s="14">
        <f t="shared" si="4"/>
        <v>51243.52797013135</v>
      </c>
      <c r="I41" s="14">
        <f t="shared" si="4"/>
        <v>102892.20243747326</v>
      </c>
      <c r="J41" s="14">
        <f t="shared" si="4"/>
        <v>21632.430924553748</v>
      </c>
      <c r="K41" s="14">
        <f t="shared" si="4"/>
        <v>34268.59627096986</v>
      </c>
      <c r="L41" s="38">
        <f t="shared" si="4"/>
        <v>562814.8587603655</v>
      </c>
    </row>
    <row r="42" spans="1:12" ht="16.5">
      <c r="A42" s="3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38"/>
    </row>
    <row r="43" spans="1:12" ht="16.5">
      <c r="A43" s="32" t="s">
        <v>53</v>
      </c>
      <c r="B43" s="14">
        <f>SUM(B36:B38)</f>
        <v>87170.67843232988</v>
      </c>
      <c r="C43" s="14">
        <f aca="true" t="shared" si="5" ref="C43:L43">SUM(C36:C38)</f>
        <v>12737.90300068593</v>
      </c>
      <c r="D43" s="14">
        <f t="shared" si="5"/>
        <v>6113.176267535404</v>
      </c>
      <c r="E43" s="14">
        <f t="shared" si="5"/>
        <v>5126.764349524965</v>
      </c>
      <c r="F43" s="14">
        <f t="shared" si="5"/>
        <v>1555.6220283803173</v>
      </c>
      <c r="G43" s="14">
        <f t="shared" si="5"/>
        <v>9694.588756465435</v>
      </c>
      <c r="H43" s="14">
        <f t="shared" si="5"/>
        <v>36682.880613059</v>
      </c>
      <c r="I43" s="14">
        <f t="shared" si="5"/>
        <v>77035.21059962014</v>
      </c>
      <c r="J43" s="14">
        <f t="shared" si="5"/>
        <v>16216.51106998675</v>
      </c>
      <c r="K43" s="14">
        <f t="shared" si="5"/>
        <v>18873.890638671735</v>
      </c>
      <c r="L43" s="38">
        <f t="shared" si="5"/>
        <v>271207.2257562596</v>
      </c>
    </row>
    <row r="44" spans="1:12" ht="16.5">
      <c r="A44" s="3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38"/>
    </row>
    <row r="45" spans="1:12" ht="16.5">
      <c r="A45" s="3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38"/>
    </row>
    <row r="46" spans="1:12" ht="16.5">
      <c r="A46" s="32" t="s">
        <v>54</v>
      </c>
      <c r="B46" s="14">
        <f aca="true" t="shared" si="6" ref="B46:L46">SUM(B41:B43)</f>
        <v>232217.70202169433</v>
      </c>
      <c r="C46" s="14">
        <f t="shared" si="6"/>
        <v>35641.82483486906</v>
      </c>
      <c r="D46" s="14">
        <f t="shared" si="6"/>
        <v>37600.28082617321</v>
      </c>
      <c r="E46" s="14">
        <f t="shared" si="6"/>
        <v>109022.32955228446</v>
      </c>
      <c r="F46" s="14">
        <f t="shared" si="6"/>
        <v>4831.30642465466</v>
      </c>
      <c r="G46" s="14">
        <f t="shared" si="6"/>
        <v>55863.39033248346</v>
      </c>
      <c r="H46" s="14">
        <f t="shared" si="6"/>
        <v>87926.40858319035</v>
      </c>
      <c r="I46" s="14">
        <f t="shared" si="6"/>
        <v>179927.4130370934</v>
      </c>
      <c r="J46" s="14">
        <f t="shared" si="6"/>
        <v>37848.941994540495</v>
      </c>
      <c r="K46" s="14">
        <f t="shared" si="6"/>
        <v>53142.48690964159</v>
      </c>
      <c r="L46" s="38">
        <f t="shared" si="6"/>
        <v>834022.0845166252</v>
      </c>
    </row>
    <row r="47" spans="1:12" ht="17.25" thickBot="1">
      <c r="A47" s="39"/>
      <c r="B47" s="15"/>
      <c r="C47" s="16"/>
      <c r="D47" s="15"/>
      <c r="E47" s="16"/>
      <c r="F47" s="15"/>
      <c r="G47" s="16"/>
      <c r="H47" s="15"/>
      <c r="I47" s="16"/>
      <c r="J47" s="15"/>
      <c r="K47" s="16"/>
      <c r="L47" s="40"/>
    </row>
    <row r="48" spans="1:12" ht="17.25" thickTop="1">
      <c r="A48" s="44" t="s">
        <v>56</v>
      </c>
      <c r="B48" s="24">
        <f aca="true" t="shared" si="7" ref="B48:L48">SUM(B7:B29)-B46</f>
        <v>0</v>
      </c>
      <c r="C48" s="24">
        <f t="shared" si="7"/>
        <v>0</v>
      </c>
      <c r="D48" s="24">
        <f t="shared" si="7"/>
        <v>0</v>
      </c>
      <c r="E48" s="24">
        <f t="shared" si="7"/>
        <v>0</v>
      </c>
      <c r="F48" s="24">
        <f t="shared" si="7"/>
        <v>0</v>
      </c>
      <c r="G48" s="24">
        <f t="shared" si="7"/>
        <v>0</v>
      </c>
      <c r="H48" s="24">
        <f t="shared" si="7"/>
        <v>0</v>
      </c>
      <c r="I48" s="24">
        <f t="shared" si="7"/>
        <v>0</v>
      </c>
      <c r="J48" s="24">
        <f t="shared" si="7"/>
        <v>0</v>
      </c>
      <c r="K48" s="24">
        <f t="shared" si="7"/>
        <v>0</v>
      </c>
      <c r="L48" s="24">
        <f t="shared" si="7"/>
        <v>0</v>
      </c>
    </row>
    <row r="49" spans="1:12" ht="12.75">
      <c r="A49" s="43" t="s">
        <v>55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2:12" ht="13.5" thickBo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30">
      <c r="A52" s="96" t="s">
        <v>57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8"/>
    </row>
    <row r="53" spans="1:12" ht="16.5">
      <c r="A53" s="30"/>
      <c r="B53" s="77" t="s">
        <v>1</v>
      </c>
      <c r="C53" s="78" t="s">
        <v>2</v>
      </c>
      <c r="D53" s="79" t="s">
        <v>3</v>
      </c>
      <c r="E53" s="78" t="s">
        <v>4</v>
      </c>
      <c r="F53" s="77" t="s">
        <v>5</v>
      </c>
      <c r="G53" s="78" t="s">
        <v>6</v>
      </c>
      <c r="H53" s="77" t="s">
        <v>7</v>
      </c>
      <c r="I53" s="78" t="s">
        <v>8</v>
      </c>
      <c r="J53" s="80" t="s">
        <v>9</v>
      </c>
      <c r="K53" s="81" t="s">
        <v>10</v>
      </c>
      <c r="L53" s="82">
        <v>10</v>
      </c>
    </row>
    <row r="54" spans="1:12" ht="16.5">
      <c r="A54" s="32"/>
      <c r="B54" s="83" t="s">
        <v>11</v>
      </c>
      <c r="C54" s="84" t="s">
        <v>11</v>
      </c>
      <c r="D54" s="83" t="s">
        <v>11</v>
      </c>
      <c r="E54" s="84" t="s">
        <v>11</v>
      </c>
      <c r="F54" s="83" t="s">
        <v>11</v>
      </c>
      <c r="G54" s="84" t="s">
        <v>11</v>
      </c>
      <c r="H54" s="83" t="s">
        <v>12</v>
      </c>
      <c r="I54" s="85" t="s">
        <v>13</v>
      </c>
      <c r="J54" s="86" t="s">
        <v>14</v>
      </c>
      <c r="K54" s="85" t="s">
        <v>15</v>
      </c>
      <c r="L54" s="87"/>
    </row>
    <row r="55" spans="1:12" ht="19.5" customHeight="1">
      <c r="A55" s="32"/>
      <c r="B55" s="83"/>
      <c r="C55" s="84" t="s">
        <v>16</v>
      </c>
      <c r="D55" s="86" t="s">
        <v>17</v>
      </c>
      <c r="E55" s="85" t="s">
        <v>18</v>
      </c>
      <c r="F55" s="86" t="s">
        <v>19</v>
      </c>
      <c r="G55" s="84" t="s">
        <v>11</v>
      </c>
      <c r="H55" s="86" t="s">
        <v>20</v>
      </c>
      <c r="I55" s="84" t="s">
        <v>21</v>
      </c>
      <c r="J55" s="86" t="s">
        <v>22</v>
      </c>
      <c r="K55" s="85" t="s">
        <v>23</v>
      </c>
      <c r="L55" s="88" t="s">
        <v>24</v>
      </c>
    </row>
    <row r="56" spans="1:12" ht="30" customHeight="1">
      <c r="A56" s="46">
        <v>2015</v>
      </c>
      <c r="B56" s="89" t="s">
        <v>25</v>
      </c>
      <c r="C56" s="90" t="s">
        <v>26</v>
      </c>
      <c r="D56" s="91" t="s">
        <v>27</v>
      </c>
      <c r="E56" s="92" t="s">
        <v>28</v>
      </c>
      <c r="F56" s="91" t="s">
        <v>29</v>
      </c>
      <c r="G56" s="92" t="s">
        <v>30</v>
      </c>
      <c r="H56" s="91" t="s">
        <v>31</v>
      </c>
      <c r="I56" s="93" t="s">
        <v>32</v>
      </c>
      <c r="J56" s="91" t="s">
        <v>33</v>
      </c>
      <c r="K56" s="92" t="s">
        <v>34</v>
      </c>
      <c r="L56" s="94" t="s">
        <v>35</v>
      </c>
    </row>
    <row r="57" spans="1:12" ht="16.5">
      <c r="A57" s="36"/>
      <c r="B57" s="1"/>
      <c r="C57" s="27"/>
      <c r="D57" s="27"/>
      <c r="E57" s="27"/>
      <c r="F57" s="27"/>
      <c r="G57" s="27"/>
      <c r="H57" s="27"/>
      <c r="I57" s="27"/>
      <c r="J57" s="27"/>
      <c r="K57" s="27"/>
      <c r="L57" s="41"/>
    </row>
    <row r="58" spans="1:14" ht="16.5">
      <c r="A58" s="32" t="s">
        <v>36</v>
      </c>
      <c r="B58" s="14">
        <v>157053.31147305228</v>
      </c>
      <c r="C58" s="14">
        <v>3122.779880501333</v>
      </c>
      <c r="D58" s="14">
        <v>6942.067114396098</v>
      </c>
      <c r="E58" s="14">
        <v>24104.84117595661</v>
      </c>
      <c r="F58" s="14">
        <v>1122.940819225894</v>
      </c>
      <c r="G58" s="14">
        <v>8677.346536266565</v>
      </c>
      <c r="H58" s="14">
        <v>10116.095613950942</v>
      </c>
      <c r="I58" s="14">
        <v>47678.62341717554</v>
      </c>
      <c r="J58" s="14">
        <v>8363.979196035165</v>
      </c>
      <c r="K58" s="14">
        <v>7240.999899986817</v>
      </c>
      <c r="L58" s="38">
        <f>SUM(B58:K58)</f>
        <v>274422.9851265473</v>
      </c>
      <c r="M58" s="72">
        <f>'[4]Impcal-Jan Revised'!$F$38/1000</f>
        <v>274422.9851265473</v>
      </c>
      <c r="N58" s="17">
        <f>L58-M58</f>
        <v>0</v>
      </c>
    </row>
    <row r="59" spans="1:14" ht="16.5">
      <c r="A59" s="32"/>
      <c r="B59" s="19"/>
      <c r="C59" s="20"/>
      <c r="D59" s="14"/>
      <c r="E59" s="23"/>
      <c r="F59" s="14"/>
      <c r="G59" s="23"/>
      <c r="H59" s="14"/>
      <c r="I59" s="23"/>
      <c r="J59" s="14"/>
      <c r="K59" s="23"/>
      <c r="L59" s="38"/>
      <c r="N59" s="17"/>
    </row>
    <row r="60" spans="1:14" ht="16.5">
      <c r="A60" s="32" t="s">
        <v>37</v>
      </c>
      <c r="B60" s="14">
        <v>25866.624875326583</v>
      </c>
      <c r="C60" s="14">
        <v>2055.067143446682</v>
      </c>
      <c r="D60" s="14">
        <v>2367.5709820847037</v>
      </c>
      <c r="E60" s="14">
        <v>25842.257775193</v>
      </c>
      <c r="F60" s="14">
        <v>281.9137285988531</v>
      </c>
      <c r="G60" s="14">
        <v>3372.3716928069816</v>
      </c>
      <c r="H60" s="14">
        <v>11175.170953028135</v>
      </c>
      <c r="I60" s="14">
        <v>24096.500270111148</v>
      </c>
      <c r="J60" s="14">
        <v>1292.1643168282733</v>
      </c>
      <c r="K60" s="14">
        <v>5441.607493403275</v>
      </c>
      <c r="L60" s="38">
        <f>SUM(B60:K60)</f>
        <v>101791.24923082764</v>
      </c>
      <c r="M60" s="72">
        <f>'[4]Imcal-Feb'!$F$37/1000</f>
        <v>101791.24923082761</v>
      </c>
      <c r="N60" s="17">
        <f>L60-M60</f>
        <v>0</v>
      </c>
    </row>
    <row r="61" spans="1:14" ht="16.5">
      <c r="A61" s="32"/>
      <c r="B61" s="14"/>
      <c r="C61" s="42"/>
      <c r="D61" s="14"/>
      <c r="E61" s="23"/>
      <c r="F61" s="14"/>
      <c r="G61" s="23"/>
      <c r="H61" s="14"/>
      <c r="I61" s="23"/>
      <c r="J61" s="14"/>
      <c r="K61" s="23"/>
      <c r="L61" s="38"/>
      <c r="N61" s="17"/>
    </row>
    <row r="62" spans="1:14" ht="16.5">
      <c r="A62" s="32" t="s">
        <v>38</v>
      </c>
      <c r="B62" s="14">
        <v>58111.60643702734</v>
      </c>
      <c r="C62" s="14">
        <v>5572.439925111595</v>
      </c>
      <c r="D62" s="14">
        <v>4561.172719764882</v>
      </c>
      <c r="E62" s="14">
        <v>23047.289589225278</v>
      </c>
      <c r="F62" s="14">
        <v>304.33508705213495</v>
      </c>
      <c r="G62" s="14">
        <v>5686.927830802211</v>
      </c>
      <c r="H62" s="14">
        <v>10300.109337918046</v>
      </c>
      <c r="I62" s="14">
        <v>17548.879059498777</v>
      </c>
      <c r="J62" s="14">
        <v>3304.892460506306</v>
      </c>
      <c r="K62" s="14">
        <v>5238.369020142399</v>
      </c>
      <c r="L62" s="38">
        <f>SUM(B62:K62)</f>
        <v>133676.021467049</v>
      </c>
      <c r="M62" s="72">
        <f>'[4]Impcal-Mar'!$F$38/1000</f>
        <v>133676.02146704894</v>
      </c>
      <c r="N62" s="17">
        <f>L62-M62</f>
        <v>0</v>
      </c>
    </row>
    <row r="63" spans="1:14" ht="16.5">
      <c r="A63" s="32"/>
      <c r="B63" s="14"/>
      <c r="C63" s="23"/>
      <c r="D63" s="14"/>
      <c r="E63" s="23"/>
      <c r="F63" s="14"/>
      <c r="G63" s="23"/>
      <c r="H63" s="14"/>
      <c r="I63" s="23"/>
      <c r="J63" s="14"/>
      <c r="K63" s="23"/>
      <c r="L63" s="38"/>
      <c r="N63" s="17"/>
    </row>
    <row r="64" spans="1:14" ht="16.5">
      <c r="A64" s="32" t="s">
        <v>39</v>
      </c>
      <c r="B64" s="14">
        <v>30708.822086422788</v>
      </c>
      <c r="C64" s="14">
        <v>3174.7092018872354</v>
      </c>
      <c r="D64" s="14">
        <v>3849.8539558031875</v>
      </c>
      <c r="E64" s="14">
        <v>22956.52753523368</v>
      </c>
      <c r="F64" s="14">
        <v>1228.2517226254074</v>
      </c>
      <c r="G64" s="14">
        <v>3539.5049435806404</v>
      </c>
      <c r="H64" s="14">
        <v>10254.736340773265</v>
      </c>
      <c r="I64" s="14">
        <v>25623.60900668688</v>
      </c>
      <c r="J64" s="14">
        <v>4809.404787276195</v>
      </c>
      <c r="K64" s="14">
        <v>6249.953567881988</v>
      </c>
      <c r="L64" s="38">
        <f>SUM(B64:K64)</f>
        <v>112395.37314817126</v>
      </c>
      <c r="M64" s="72">
        <f>'[4]Impcal-Apr'!$F$38/1000</f>
        <v>112395.37314817126</v>
      </c>
      <c r="N64" s="17">
        <f aca="true" t="shared" si="8" ref="N64:N80">L64-M64</f>
        <v>0</v>
      </c>
    </row>
    <row r="65" spans="1:14" ht="16.5">
      <c r="A65" s="32"/>
      <c r="B65" s="14"/>
      <c r="C65" s="23"/>
      <c r="D65" s="14"/>
      <c r="E65" s="23"/>
      <c r="F65" s="14"/>
      <c r="G65" s="23"/>
      <c r="H65" s="14"/>
      <c r="I65" s="23"/>
      <c r="J65" s="14"/>
      <c r="K65" s="23"/>
      <c r="L65" s="38"/>
      <c r="N65" s="17"/>
    </row>
    <row r="66" spans="1:14" ht="16.5">
      <c r="A66" s="32" t="s">
        <v>40</v>
      </c>
      <c r="B66" s="14">
        <v>45063.50829394212</v>
      </c>
      <c r="C66" s="14">
        <v>4078.5747802208693</v>
      </c>
      <c r="D66" s="14">
        <v>4538.549395310201</v>
      </c>
      <c r="E66" s="14">
        <v>36738.470286254196</v>
      </c>
      <c r="F66" s="14">
        <v>835.954283608611</v>
      </c>
      <c r="G66" s="14">
        <v>4437.582821812808</v>
      </c>
      <c r="H66" s="14">
        <v>10263.625964469466</v>
      </c>
      <c r="I66" s="14">
        <v>15787.01367324953</v>
      </c>
      <c r="J66" s="14">
        <v>2731.4415836203752</v>
      </c>
      <c r="K66" s="14">
        <v>7032.936979782929</v>
      </c>
      <c r="L66" s="38">
        <f>SUM(B66:K66)</f>
        <v>131507.6580622711</v>
      </c>
      <c r="M66" s="72">
        <f>'[4]Impcal-May'!$F$38/1000</f>
        <v>131507.65806227108</v>
      </c>
      <c r="N66" s="17">
        <f t="shared" si="8"/>
        <v>0</v>
      </c>
    </row>
    <row r="67" spans="1:14" ht="16.5">
      <c r="A67" s="32"/>
      <c r="B67" s="14"/>
      <c r="C67" s="23"/>
      <c r="D67" s="14"/>
      <c r="E67" s="23"/>
      <c r="F67" s="14"/>
      <c r="G67" s="23"/>
      <c r="H67" s="14"/>
      <c r="I67" s="23"/>
      <c r="J67" s="14"/>
      <c r="K67" s="23"/>
      <c r="L67" s="38"/>
      <c r="N67" s="17"/>
    </row>
    <row r="68" spans="1:14" ht="16.5">
      <c r="A68" s="32" t="s">
        <v>41</v>
      </c>
      <c r="B68" s="14">
        <v>63019.50525450814</v>
      </c>
      <c r="C68" s="14">
        <v>3542.675130178363</v>
      </c>
      <c r="D68" s="14">
        <v>5343.980741197013</v>
      </c>
      <c r="E68" s="14">
        <v>38138.7691633572</v>
      </c>
      <c r="F68" s="14">
        <v>1223.9292709544952</v>
      </c>
      <c r="G68" s="14">
        <v>4323.583569264216</v>
      </c>
      <c r="H68" s="14">
        <v>12531.722008624378</v>
      </c>
      <c r="I68" s="14">
        <v>26083.827289116252</v>
      </c>
      <c r="J68" s="14">
        <v>5601.789965899624</v>
      </c>
      <c r="K68" s="14">
        <v>7336.211682314602</v>
      </c>
      <c r="L68" s="38">
        <f>SUM(B68:K68)</f>
        <v>167145.99407541432</v>
      </c>
      <c r="M68" s="72">
        <f>'[4]Impcal-Jun Revised'!$F$38/1000</f>
        <v>167145.9940754143</v>
      </c>
      <c r="N68" s="17">
        <f t="shared" si="8"/>
        <v>0</v>
      </c>
    </row>
    <row r="69" spans="1:14" ht="16.5">
      <c r="A69" s="32"/>
      <c r="B69" s="14"/>
      <c r="C69" s="23"/>
      <c r="D69" s="14"/>
      <c r="E69" s="23"/>
      <c r="F69" s="14"/>
      <c r="G69" s="23"/>
      <c r="H69" s="14"/>
      <c r="I69" s="23"/>
      <c r="J69" s="14"/>
      <c r="K69" s="23"/>
      <c r="L69" s="38"/>
      <c r="N69" s="17"/>
    </row>
    <row r="70" spans="1:14" ht="16.5">
      <c r="A70" s="32" t="s">
        <v>42</v>
      </c>
      <c r="B70" s="14">
        <v>30598.262706512436</v>
      </c>
      <c r="C70" s="14">
        <v>4111.873754104082</v>
      </c>
      <c r="D70" s="14">
        <v>3377.403030083337</v>
      </c>
      <c r="E70" s="14">
        <v>22349.091413604754</v>
      </c>
      <c r="F70" s="14">
        <v>909.4281511555519</v>
      </c>
      <c r="G70" s="14">
        <v>4774.191440111931</v>
      </c>
      <c r="H70" s="14">
        <v>13260.374971180085</v>
      </c>
      <c r="I70" s="14">
        <v>36053.202058127645</v>
      </c>
      <c r="J70" s="14">
        <v>2437.1836938863817</v>
      </c>
      <c r="K70" s="14">
        <v>9156.528187586617</v>
      </c>
      <c r="L70" s="38">
        <f>SUM(B70:K70)</f>
        <v>127027.53940635284</v>
      </c>
      <c r="M70" s="72">
        <f>'[4]Impcal-Jul'!$F$37/1000</f>
        <v>127027.53940635282</v>
      </c>
      <c r="N70" s="17">
        <f t="shared" si="8"/>
        <v>0</v>
      </c>
    </row>
    <row r="71" spans="1:14" ht="16.5">
      <c r="A71" s="32"/>
      <c r="B71" s="1"/>
      <c r="C71" s="29"/>
      <c r="D71" s="28"/>
      <c r="E71" s="48"/>
      <c r="F71" s="28"/>
      <c r="G71" s="28"/>
      <c r="H71" s="28"/>
      <c r="I71" s="28"/>
      <c r="J71" s="28"/>
      <c r="K71" s="23"/>
      <c r="L71" s="38"/>
      <c r="N71" s="17"/>
    </row>
    <row r="72" spans="1:14" ht="16.5">
      <c r="A72" s="32" t="s">
        <v>43</v>
      </c>
      <c r="B72" s="14">
        <v>20497.549250401273</v>
      </c>
      <c r="C72" s="14">
        <v>2480.574702387258</v>
      </c>
      <c r="D72" s="14">
        <v>169.72360174581885</v>
      </c>
      <c r="E72" s="14">
        <v>21395.54247589777</v>
      </c>
      <c r="F72" s="14">
        <v>1211.3287485193318</v>
      </c>
      <c r="G72" s="14">
        <v>3814.1042854835578</v>
      </c>
      <c r="H72" s="14">
        <v>9206.69874369604</v>
      </c>
      <c r="I72" s="14">
        <v>16825.101084942264</v>
      </c>
      <c r="J72" s="14">
        <v>1851.080433852175</v>
      </c>
      <c r="K72" s="14">
        <v>7250.002463711394</v>
      </c>
      <c r="L72" s="38">
        <f>SUM(B72:K72)</f>
        <v>84701.70579063689</v>
      </c>
      <c r="M72" s="72">
        <f>'[4]Impcal-Aug'!$F$37/1000</f>
        <v>84701.7057906369</v>
      </c>
      <c r="N72" s="17">
        <f t="shared" si="8"/>
        <v>0</v>
      </c>
    </row>
    <row r="73" spans="1:14" ht="16.5">
      <c r="A73" s="32"/>
      <c r="B73" s="14"/>
      <c r="C73" s="23"/>
      <c r="D73" s="14"/>
      <c r="E73" s="23"/>
      <c r="F73" s="14"/>
      <c r="G73" s="23"/>
      <c r="H73" s="14"/>
      <c r="I73" s="23"/>
      <c r="J73" s="14"/>
      <c r="K73" s="23"/>
      <c r="L73" s="38"/>
      <c r="N73" s="17"/>
    </row>
    <row r="74" spans="1:14" ht="16.5">
      <c r="A74" s="32" t="s">
        <v>44</v>
      </c>
      <c r="B74" s="14">
        <v>27782.618075502563</v>
      </c>
      <c r="C74" s="14">
        <v>3075.9573496208477</v>
      </c>
      <c r="D74" s="14">
        <v>1901.2745309253787</v>
      </c>
      <c r="E74" s="14">
        <v>14055.187314855319</v>
      </c>
      <c r="F74" s="14">
        <v>432.97012626135</v>
      </c>
      <c r="G74" s="14">
        <v>3413.343247389529</v>
      </c>
      <c r="H74" s="14">
        <v>10565.147856550917</v>
      </c>
      <c r="I74" s="14">
        <v>65899.75704866192</v>
      </c>
      <c r="J74" s="14">
        <v>2045.232413701574</v>
      </c>
      <c r="K74" s="14">
        <v>10231.631934256442</v>
      </c>
      <c r="L74" s="38">
        <f>SUM(B74:K74)</f>
        <v>139403.11989772585</v>
      </c>
      <c r="M74" s="72">
        <f>'[4]Impcal-Sep'!$F$37/1000</f>
        <v>139403.11989772585</v>
      </c>
      <c r="N74" s="17">
        <f t="shared" si="8"/>
        <v>0</v>
      </c>
    </row>
    <row r="75" spans="1:14" ht="16.5">
      <c r="A75" s="32"/>
      <c r="B75" s="14"/>
      <c r="C75" s="23"/>
      <c r="D75" s="14"/>
      <c r="E75" s="23"/>
      <c r="F75" s="14"/>
      <c r="G75" s="23"/>
      <c r="H75" s="14"/>
      <c r="I75" s="23"/>
      <c r="J75" s="14"/>
      <c r="K75" s="23"/>
      <c r="L75" s="38"/>
      <c r="N75" s="17"/>
    </row>
    <row r="76" spans="1:14" ht="16.5">
      <c r="A76" s="32" t="s">
        <v>45</v>
      </c>
      <c r="B76" s="14">
        <v>18867.85848083611</v>
      </c>
      <c r="C76" s="14">
        <v>3657.273516632882</v>
      </c>
      <c r="D76" s="14">
        <v>1180.5125623286779</v>
      </c>
      <c r="E76" s="14">
        <v>17160.372551073335</v>
      </c>
      <c r="F76" s="14">
        <v>522.5793136927454</v>
      </c>
      <c r="G76" s="14">
        <v>3034.2109631246167</v>
      </c>
      <c r="H76" s="14">
        <v>8021.638415931788</v>
      </c>
      <c r="I76" s="14">
        <v>18041.47280251799</v>
      </c>
      <c r="J76" s="14">
        <v>1639.5044939690922</v>
      </c>
      <c r="K76" s="14">
        <v>5801.879869758058</v>
      </c>
      <c r="L76" s="38">
        <f>SUM(B76:K76)</f>
        <v>77927.3029698653</v>
      </c>
      <c r="M76" s="72">
        <f>'[4]Impcal-Oct'!$F$37/1000</f>
        <v>77927.3029698653</v>
      </c>
      <c r="N76" s="17">
        <f t="shared" si="8"/>
        <v>0</v>
      </c>
    </row>
    <row r="77" spans="1:14" ht="16.5">
      <c r="A77" s="32"/>
      <c r="B77" s="14"/>
      <c r="C77" s="23"/>
      <c r="D77" s="14"/>
      <c r="E77" s="23"/>
      <c r="F77" s="14"/>
      <c r="G77" s="23"/>
      <c r="H77" s="14"/>
      <c r="I77" s="23"/>
      <c r="J77" s="14"/>
      <c r="K77" s="23"/>
      <c r="L77" s="38"/>
      <c r="N77" s="17"/>
    </row>
    <row r="78" spans="1:14" s="52" customFormat="1" ht="16.5">
      <c r="A78" s="63" t="s">
        <v>46</v>
      </c>
      <c r="B78" s="22">
        <v>34801.607731283584</v>
      </c>
      <c r="C78" s="22">
        <v>4117.832810608782</v>
      </c>
      <c r="D78" s="22">
        <v>4028.4024608916498</v>
      </c>
      <c r="E78" s="22">
        <v>26424.05433334591</v>
      </c>
      <c r="F78" s="22">
        <v>213.70594541549602</v>
      </c>
      <c r="G78" s="22">
        <v>4329.436042573324</v>
      </c>
      <c r="H78" s="22">
        <v>8959.733414079405</v>
      </c>
      <c r="I78" s="22">
        <v>16611.865353073626</v>
      </c>
      <c r="J78" s="22">
        <v>2204.696638771242</v>
      </c>
      <c r="K78" s="22">
        <v>7813.662215038041</v>
      </c>
      <c r="L78" s="64">
        <f>SUM(B78:K78)</f>
        <v>109504.99694508106</v>
      </c>
      <c r="M78" s="74">
        <f>'[4]Impcal-Nov'!$F$37/1000</f>
        <v>109504.99694508105</v>
      </c>
      <c r="N78" s="17">
        <f t="shared" si="8"/>
        <v>0</v>
      </c>
    </row>
    <row r="79" spans="1:14" ht="16.5">
      <c r="A79" s="32"/>
      <c r="B79" s="14"/>
      <c r="C79" s="23"/>
      <c r="D79" s="14"/>
      <c r="E79" s="23"/>
      <c r="F79" s="14"/>
      <c r="G79" s="14"/>
      <c r="H79" s="18"/>
      <c r="I79" s="23"/>
      <c r="J79" s="14"/>
      <c r="K79" s="23"/>
      <c r="L79" s="38"/>
      <c r="N79" s="17"/>
    </row>
    <row r="80" spans="1:14" s="52" customFormat="1" ht="16.5">
      <c r="A80" s="63" t="s">
        <v>47</v>
      </c>
      <c r="B80" s="22">
        <v>15492.890620625776</v>
      </c>
      <c r="C80" s="22">
        <v>4620.086985319263</v>
      </c>
      <c r="D80" s="22">
        <v>3111.8000418563274</v>
      </c>
      <c r="E80" s="22">
        <v>5745.320055826331</v>
      </c>
      <c r="F80" s="22">
        <v>252.49334674105097</v>
      </c>
      <c r="G80" s="22">
        <v>2445.531945659519</v>
      </c>
      <c r="H80" s="22">
        <v>6940.195864505385</v>
      </c>
      <c r="I80" s="22">
        <v>24555.547503295766</v>
      </c>
      <c r="J80" s="22">
        <v>1234.1581206676758</v>
      </c>
      <c r="K80" s="22">
        <v>6418.539148522567</v>
      </c>
      <c r="L80" s="64">
        <f>SUM(B80:K80)</f>
        <v>70816.56363301966</v>
      </c>
      <c r="M80" s="74">
        <f>'[4]Impcal-Dec'!$F$37/1000</f>
        <v>70816.56363301966</v>
      </c>
      <c r="N80" s="17">
        <f t="shared" si="8"/>
        <v>0</v>
      </c>
    </row>
    <row r="81" spans="1:12" s="52" customFormat="1" ht="16.5">
      <c r="A81" s="63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64"/>
    </row>
    <row r="82" spans="1:12" s="52" customFormat="1" ht="16.5">
      <c r="A82" s="63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64"/>
    </row>
    <row r="83" spans="1:12" ht="16.5">
      <c r="A83" s="32" t="s">
        <v>48</v>
      </c>
      <c r="B83" s="14">
        <f>SUM(B58:B62)</f>
        <v>241031.5427854062</v>
      </c>
      <c r="C83" s="14">
        <f aca="true" t="shared" si="9" ref="C83:L83">SUM(C58:C62)</f>
        <v>10750.28694905961</v>
      </c>
      <c r="D83" s="14">
        <f t="shared" si="9"/>
        <v>13870.810816245683</v>
      </c>
      <c r="E83" s="14">
        <f t="shared" si="9"/>
        <v>72994.3885403749</v>
      </c>
      <c r="F83" s="14">
        <f t="shared" si="9"/>
        <v>1709.189634876882</v>
      </c>
      <c r="G83" s="14">
        <f t="shared" si="9"/>
        <v>17736.64605987576</v>
      </c>
      <c r="H83" s="14">
        <f t="shared" si="9"/>
        <v>31591.375904897122</v>
      </c>
      <c r="I83" s="14">
        <f t="shared" si="9"/>
        <v>89324.00274678547</v>
      </c>
      <c r="J83" s="14">
        <f t="shared" si="9"/>
        <v>12961.035973369744</v>
      </c>
      <c r="K83" s="14">
        <f t="shared" si="9"/>
        <v>17920.97641353249</v>
      </c>
      <c r="L83" s="38">
        <f t="shared" si="9"/>
        <v>509890.255824424</v>
      </c>
    </row>
    <row r="84" spans="1:12" ht="16.5">
      <c r="A84" s="32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38"/>
    </row>
    <row r="85" spans="1:12" ht="16.5">
      <c r="A85" s="32" t="s">
        <v>49</v>
      </c>
      <c r="B85" s="14">
        <f>SUM(B64:B68)</f>
        <v>138791.83563487304</v>
      </c>
      <c r="C85" s="14">
        <f aca="true" t="shared" si="10" ref="C85:L85">SUM(C64:C68)</f>
        <v>10795.959112286468</v>
      </c>
      <c r="D85" s="14">
        <f t="shared" si="10"/>
        <v>13732.384092310404</v>
      </c>
      <c r="E85" s="14">
        <f t="shared" si="10"/>
        <v>97833.76698484508</v>
      </c>
      <c r="F85" s="14">
        <f t="shared" si="10"/>
        <v>3288.1352771885136</v>
      </c>
      <c r="G85" s="14">
        <f t="shared" si="10"/>
        <v>12300.671334657665</v>
      </c>
      <c r="H85" s="14">
        <f t="shared" si="10"/>
        <v>33050.084313867104</v>
      </c>
      <c r="I85" s="14">
        <f t="shared" si="10"/>
        <v>67494.44996905266</v>
      </c>
      <c r="J85" s="14">
        <f t="shared" si="10"/>
        <v>13142.636336796193</v>
      </c>
      <c r="K85" s="14">
        <f t="shared" si="10"/>
        <v>20619.10222997952</v>
      </c>
      <c r="L85" s="38">
        <f t="shared" si="10"/>
        <v>411049.0252858567</v>
      </c>
    </row>
    <row r="86" spans="1:12" ht="16.5">
      <c r="A86" s="3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38"/>
    </row>
    <row r="87" spans="1:12" ht="16.5">
      <c r="A87" s="32" t="s">
        <v>50</v>
      </c>
      <c r="B87" s="14">
        <f>SUM(B70:B74)</f>
        <v>78878.43003241628</v>
      </c>
      <c r="C87" s="14">
        <f aca="true" t="shared" si="11" ref="C87:L87">SUM(C70:C74)</f>
        <v>9668.405806112187</v>
      </c>
      <c r="D87" s="14">
        <f t="shared" si="11"/>
        <v>5448.401162754535</v>
      </c>
      <c r="E87" s="14">
        <f t="shared" si="11"/>
        <v>57799.821204357846</v>
      </c>
      <c r="F87" s="14">
        <f t="shared" si="11"/>
        <v>2553.7270259362335</v>
      </c>
      <c r="G87" s="14">
        <f t="shared" si="11"/>
        <v>12001.63897298502</v>
      </c>
      <c r="H87" s="14">
        <f t="shared" si="11"/>
        <v>33032.22157142704</v>
      </c>
      <c r="I87" s="14">
        <f t="shared" si="11"/>
        <v>118778.06019173183</v>
      </c>
      <c r="J87" s="14">
        <f t="shared" si="11"/>
        <v>6333.49654144013</v>
      </c>
      <c r="K87" s="14">
        <f t="shared" si="11"/>
        <v>26638.16258555445</v>
      </c>
      <c r="L87" s="38">
        <f t="shared" si="11"/>
        <v>351132.3650947156</v>
      </c>
    </row>
    <row r="88" spans="1:12" ht="16.5">
      <c r="A88" s="3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38"/>
    </row>
    <row r="89" spans="1:12" ht="16.5">
      <c r="A89" s="32" t="s">
        <v>51</v>
      </c>
      <c r="B89" s="14">
        <f>SUM(B76:B80)</f>
        <v>69162.35683274547</v>
      </c>
      <c r="C89" s="14">
        <f aca="true" t="shared" si="12" ref="C89:L89">SUM(C76:C80)</f>
        <v>12395.193312560927</v>
      </c>
      <c r="D89" s="14">
        <f t="shared" si="12"/>
        <v>8320.715065076654</v>
      </c>
      <c r="E89" s="14">
        <f t="shared" si="12"/>
        <v>49329.746940245575</v>
      </c>
      <c r="F89" s="14">
        <f t="shared" si="12"/>
        <v>988.7786058492923</v>
      </c>
      <c r="G89" s="14">
        <f t="shared" si="12"/>
        <v>9809.178951357459</v>
      </c>
      <c r="H89" s="14">
        <f t="shared" si="12"/>
        <v>23921.56769451658</v>
      </c>
      <c r="I89" s="14">
        <f t="shared" si="12"/>
        <v>59208.885658887375</v>
      </c>
      <c r="J89" s="14">
        <f t="shared" si="12"/>
        <v>5078.35925340801</v>
      </c>
      <c r="K89" s="14">
        <f t="shared" si="12"/>
        <v>20034.081233318666</v>
      </c>
      <c r="L89" s="38">
        <f t="shared" si="12"/>
        <v>258248.86354796603</v>
      </c>
    </row>
    <row r="90" spans="1:12" ht="16.5">
      <c r="A90" s="32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38"/>
    </row>
    <row r="91" spans="1:12" ht="16.5">
      <c r="A91" s="32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38"/>
    </row>
    <row r="92" spans="1:12" ht="16.5">
      <c r="A92" s="32" t="s">
        <v>52</v>
      </c>
      <c r="B92" s="14">
        <f>SUM(B83:B85)</f>
        <v>379823.37842027924</v>
      </c>
      <c r="C92" s="14">
        <f aca="true" t="shared" si="13" ref="C92:L92">SUM(C83:C85)</f>
        <v>21546.24606134608</v>
      </c>
      <c r="D92" s="14">
        <f t="shared" si="13"/>
        <v>27603.194908556085</v>
      </c>
      <c r="E92" s="14">
        <f t="shared" si="13"/>
        <v>170828.15552521998</v>
      </c>
      <c r="F92" s="14">
        <f t="shared" si="13"/>
        <v>4997.324912065395</v>
      </c>
      <c r="G92" s="14">
        <f t="shared" si="13"/>
        <v>30037.317394533424</v>
      </c>
      <c r="H92" s="14">
        <f t="shared" si="13"/>
        <v>64641.46021876423</v>
      </c>
      <c r="I92" s="14">
        <f t="shared" si="13"/>
        <v>156818.45271583812</v>
      </c>
      <c r="J92" s="14">
        <f t="shared" si="13"/>
        <v>26103.672310165937</v>
      </c>
      <c r="K92" s="14">
        <f t="shared" si="13"/>
        <v>38540.07864351201</v>
      </c>
      <c r="L92" s="38">
        <f t="shared" si="13"/>
        <v>920939.2811102807</v>
      </c>
    </row>
    <row r="93" spans="1:12" ht="16.5">
      <c r="A93" s="32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38"/>
    </row>
    <row r="94" spans="1:12" ht="16.5">
      <c r="A94" s="32" t="s">
        <v>53</v>
      </c>
      <c r="B94" s="14">
        <f>SUM(B87:B89)</f>
        <v>148040.78686516173</v>
      </c>
      <c r="C94" s="14">
        <f aca="true" t="shared" si="14" ref="C94:L94">SUM(C87:C89)</f>
        <v>22063.59911867311</v>
      </c>
      <c r="D94" s="14">
        <f t="shared" si="14"/>
        <v>13769.11622783119</v>
      </c>
      <c r="E94" s="14">
        <f t="shared" si="14"/>
        <v>107129.56814460343</v>
      </c>
      <c r="F94" s="14">
        <f t="shared" si="14"/>
        <v>3542.505631785526</v>
      </c>
      <c r="G94" s="14">
        <f t="shared" si="14"/>
        <v>21810.81792434248</v>
      </c>
      <c r="H94" s="14">
        <f t="shared" si="14"/>
        <v>56953.78926594362</v>
      </c>
      <c r="I94" s="14">
        <f t="shared" si="14"/>
        <v>177986.9458506192</v>
      </c>
      <c r="J94" s="14">
        <f t="shared" si="14"/>
        <v>11411.85579484814</v>
      </c>
      <c r="K94" s="14">
        <f t="shared" si="14"/>
        <v>46672.24381887312</v>
      </c>
      <c r="L94" s="38">
        <f t="shared" si="14"/>
        <v>609381.2286426816</v>
      </c>
    </row>
    <row r="95" spans="1:12" ht="16.5">
      <c r="A95" s="32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38"/>
    </row>
    <row r="96" spans="1:12" ht="16.5">
      <c r="A96" s="32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38"/>
    </row>
    <row r="97" spans="1:12" ht="16.5">
      <c r="A97" s="32" t="s">
        <v>54</v>
      </c>
      <c r="B97" s="14">
        <f aca="true" t="shared" si="15" ref="B97:L97">SUM(B92:B94)</f>
        <v>527864.165285441</v>
      </c>
      <c r="C97" s="14">
        <f t="shared" si="15"/>
        <v>43609.84518001919</v>
      </c>
      <c r="D97" s="14">
        <f t="shared" si="15"/>
        <v>41372.311136387274</v>
      </c>
      <c r="E97" s="14">
        <f t="shared" si="15"/>
        <v>277957.7236698234</v>
      </c>
      <c r="F97" s="14">
        <f t="shared" si="15"/>
        <v>8539.830543850921</v>
      </c>
      <c r="G97" s="14">
        <f t="shared" si="15"/>
        <v>51848.1353188759</v>
      </c>
      <c r="H97" s="14">
        <f t="shared" si="15"/>
        <v>121595.24948470785</v>
      </c>
      <c r="I97" s="14">
        <f t="shared" si="15"/>
        <v>334805.3985664573</v>
      </c>
      <c r="J97" s="14">
        <f t="shared" si="15"/>
        <v>37515.52810501408</v>
      </c>
      <c r="K97" s="14">
        <f t="shared" si="15"/>
        <v>85212.32246238513</v>
      </c>
      <c r="L97" s="38">
        <f t="shared" si="15"/>
        <v>1530320.5097529623</v>
      </c>
    </row>
    <row r="98" spans="1:12" ht="17.25" thickBot="1">
      <c r="A98" s="39"/>
      <c r="B98" s="15"/>
      <c r="C98" s="16"/>
      <c r="D98" s="15"/>
      <c r="E98" s="16"/>
      <c r="F98" s="15"/>
      <c r="G98" s="16"/>
      <c r="H98" s="15"/>
      <c r="I98" s="16"/>
      <c r="J98" s="15"/>
      <c r="K98" s="16"/>
      <c r="L98" s="40"/>
    </row>
    <row r="99" spans="1:12" ht="17.25" thickTop="1">
      <c r="A99" s="44" t="s">
        <v>56</v>
      </c>
      <c r="B99" s="24">
        <f aca="true" t="shared" si="16" ref="B99:L99">SUM(B58:B80)-B97</f>
        <v>0</v>
      </c>
      <c r="C99" s="24">
        <f t="shared" si="16"/>
        <v>0</v>
      </c>
      <c r="D99" s="24">
        <f t="shared" si="16"/>
        <v>0</v>
      </c>
      <c r="E99" s="24">
        <f t="shared" si="16"/>
        <v>0</v>
      </c>
      <c r="F99" s="24">
        <f t="shared" si="16"/>
        <v>0</v>
      </c>
      <c r="G99" s="24">
        <f t="shared" si="16"/>
        <v>0</v>
      </c>
      <c r="H99" s="24">
        <f t="shared" si="16"/>
        <v>0</v>
      </c>
      <c r="I99" s="24">
        <f t="shared" si="16"/>
        <v>0</v>
      </c>
      <c r="J99" s="24">
        <f t="shared" si="16"/>
        <v>0</v>
      </c>
      <c r="K99" s="24">
        <f t="shared" si="16"/>
        <v>0</v>
      </c>
      <c r="L99" s="24">
        <f t="shared" si="16"/>
        <v>0</v>
      </c>
    </row>
    <row r="100" spans="1:12" ht="12.75">
      <c r="A100" s="43" t="s">
        <v>55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  <row r="102" spans="2:12" ht="12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4" ht="13.5" thickBot="1"/>
    <row r="105" spans="1:12" ht="30">
      <c r="A105" s="96" t="s">
        <v>57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8"/>
    </row>
    <row r="106" spans="1:12" ht="16.5">
      <c r="A106" s="30"/>
      <c r="B106" s="3" t="s">
        <v>1</v>
      </c>
      <c r="C106" s="4" t="s">
        <v>2</v>
      </c>
      <c r="D106" s="5" t="s">
        <v>3</v>
      </c>
      <c r="E106" s="4" t="s">
        <v>4</v>
      </c>
      <c r="F106" s="3" t="s">
        <v>5</v>
      </c>
      <c r="G106" s="4" t="s">
        <v>6</v>
      </c>
      <c r="H106" s="3" t="s">
        <v>7</v>
      </c>
      <c r="I106" s="4" t="s">
        <v>8</v>
      </c>
      <c r="J106" s="6" t="s">
        <v>9</v>
      </c>
      <c r="K106" s="12" t="s">
        <v>10</v>
      </c>
      <c r="L106" s="31">
        <v>10</v>
      </c>
    </row>
    <row r="107" spans="1:12" ht="16.5">
      <c r="A107" s="32"/>
      <c r="B107" s="7" t="s">
        <v>11</v>
      </c>
      <c r="C107" s="2" t="s">
        <v>11</v>
      </c>
      <c r="D107" s="7" t="s">
        <v>11</v>
      </c>
      <c r="E107" s="2" t="s">
        <v>11</v>
      </c>
      <c r="F107" s="7" t="s">
        <v>11</v>
      </c>
      <c r="G107" s="2" t="s">
        <v>11</v>
      </c>
      <c r="H107" s="7" t="s">
        <v>12</v>
      </c>
      <c r="I107" s="9" t="s">
        <v>13</v>
      </c>
      <c r="J107" s="8" t="s">
        <v>14</v>
      </c>
      <c r="K107" s="9" t="s">
        <v>15</v>
      </c>
      <c r="L107" s="33"/>
    </row>
    <row r="108" spans="1:12" ht="16.5">
      <c r="A108" s="32"/>
      <c r="B108" s="7"/>
      <c r="C108" s="2" t="s">
        <v>16</v>
      </c>
      <c r="D108" s="8" t="s">
        <v>17</v>
      </c>
      <c r="E108" s="9" t="s">
        <v>18</v>
      </c>
      <c r="F108" s="8" t="s">
        <v>19</v>
      </c>
      <c r="G108" s="2" t="s">
        <v>11</v>
      </c>
      <c r="H108" s="8" t="s">
        <v>20</v>
      </c>
      <c r="I108" s="2" t="s">
        <v>21</v>
      </c>
      <c r="J108" s="8" t="s">
        <v>22</v>
      </c>
      <c r="K108" s="9" t="s">
        <v>23</v>
      </c>
      <c r="L108" s="34" t="s">
        <v>24</v>
      </c>
    </row>
    <row r="109" spans="1:12" ht="30">
      <c r="A109" s="46">
        <v>2014</v>
      </c>
      <c r="B109" s="25" t="s">
        <v>25</v>
      </c>
      <c r="C109" s="26" t="s">
        <v>26</v>
      </c>
      <c r="D109" s="10" t="s">
        <v>27</v>
      </c>
      <c r="E109" s="11" t="s">
        <v>28</v>
      </c>
      <c r="F109" s="10" t="s">
        <v>29</v>
      </c>
      <c r="G109" s="11" t="s">
        <v>30</v>
      </c>
      <c r="H109" s="10" t="s">
        <v>31</v>
      </c>
      <c r="I109" s="13" t="s">
        <v>32</v>
      </c>
      <c r="J109" s="10" t="s">
        <v>33</v>
      </c>
      <c r="K109" s="11" t="s">
        <v>34</v>
      </c>
      <c r="L109" s="35" t="s">
        <v>35</v>
      </c>
    </row>
    <row r="110" spans="1:12" ht="16.5">
      <c r="A110" s="36"/>
      <c r="B110" s="1"/>
      <c r="C110" s="27"/>
      <c r="D110" s="27"/>
      <c r="E110" s="27"/>
      <c r="F110" s="27"/>
      <c r="G110" s="27"/>
      <c r="H110" s="27"/>
      <c r="I110" s="27"/>
      <c r="J110" s="27"/>
      <c r="K110" s="27"/>
      <c r="L110" s="41"/>
    </row>
    <row r="111" spans="1:14" ht="16.5">
      <c r="A111" s="32" t="s">
        <v>36</v>
      </c>
      <c r="B111" s="14">
        <v>32338.237743270838</v>
      </c>
      <c r="C111" s="14">
        <v>2560.6313904644053</v>
      </c>
      <c r="D111" s="14">
        <v>3735.5188516126955</v>
      </c>
      <c r="E111" s="14">
        <v>23350.560332904697</v>
      </c>
      <c r="F111" s="14">
        <v>398.951067040458</v>
      </c>
      <c r="G111" s="14">
        <v>3770.6730446636802</v>
      </c>
      <c r="H111" s="14">
        <v>8784.440158854384</v>
      </c>
      <c r="I111" s="14">
        <v>25701.78307923592</v>
      </c>
      <c r="J111" s="14">
        <v>1708.5949864886666</v>
      </c>
      <c r="K111" s="14">
        <v>19211.94186677636</v>
      </c>
      <c r="L111" s="38">
        <f>SUM(B111:K111)</f>
        <v>121561.33252131208</v>
      </c>
      <c r="M111" s="72">
        <f>'[3]Impcal-Jan'!$F$37/1000</f>
        <v>121561.33252131208</v>
      </c>
      <c r="N111" s="17">
        <f>L111-M111</f>
        <v>0</v>
      </c>
    </row>
    <row r="112" spans="1:14" ht="16.5">
      <c r="A112" s="32"/>
      <c r="B112" s="19"/>
      <c r="C112" s="20"/>
      <c r="D112" s="14"/>
      <c r="E112" s="23"/>
      <c r="F112" s="14"/>
      <c r="G112" s="23"/>
      <c r="H112" s="14"/>
      <c r="I112" s="23"/>
      <c r="J112" s="14"/>
      <c r="K112" s="23"/>
      <c r="L112" s="38"/>
      <c r="N112" s="17"/>
    </row>
    <row r="113" spans="1:14" ht="16.5">
      <c r="A113" s="32" t="s">
        <v>37</v>
      </c>
      <c r="B113" s="14">
        <v>16541.728253298355</v>
      </c>
      <c r="C113" s="14">
        <v>2671.9080468254783</v>
      </c>
      <c r="D113" s="14">
        <v>2698.480448428857</v>
      </c>
      <c r="E113" s="14">
        <v>53168.64217567561</v>
      </c>
      <c r="F113" s="14">
        <v>399.389717127895</v>
      </c>
      <c r="G113" s="14">
        <v>4022.0333392125126</v>
      </c>
      <c r="H113" s="14">
        <v>8419.52317510714</v>
      </c>
      <c r="I113" s="14">
        <v>30091.02624560313</v>
      </c>
      <c r="J113" s="14">
        <v>1977.6281859972062</v>
      </c>
      <c r="K113" s="14">
        <v>6891.732856866659</v>
      </c>
      <c r="L113" s="38">
        <f>SUM(B113:K113)</f>
        <v>126882.09244414285</v>
      </c>
      <c r="M113" s="72">
        <f>'[3]Imcal-Feb'!$F$37/1000</f>
        <v>126882.06122163519</v>
      </c>
      <c r="N113" s="17">
        <f>L113-M113</f>
        <v>0.03122250766318757</v>
      </c>
    </row>
    <row r="114" spans="1:14" ht="16.5">
      <c r="A114" s="32"/>
      <c r="B114" s="14"/>
      <c r="C114" s="42"/>
      <c r="D114" s="14"/>
      <c r="E114" s="23"/>
      <c r="F114" s="14"/>
      <c r="G114" s="23"/>
      <c r="H114" s="14"/>
      <c r="I114" s="23"/>
      <c r="J114" s="14"/>
      <c r="K114" s="23"/>
      <c r="L114" s="38"/>
      <c r="N114" s="17"/>
    </row>
    <row r="115" spans="1:14" ht="16.5">
      <c r="A115" s="32" t="s">
        <v>38</v>
      </c>
      <c r="B115" s="14">
        <v>44205.699461871525</v>
      </c>
      <c r="C115" s="14">
        <v>2136.5513861472064</v>
      </c>
      <c r="D115" s="14">
        <v>5632.275302036365</v>
      </c>
      <c r="E115" s="14">
        <v>54243.611652510066</v>
      </c>
      <c r="F115" s="14">
        <v>670.5760420634556</v>
      </c>
      <c r="G115" s="14">
        <v>3989.9311495905845</v>
      </c>
      <c r="H115" s="14">
        <v>12496.757771617155</v>
      </c>
      <c r="I115" s="14">
        <v>33282.05850128564</v>
      </c>
      <c r="J115" s="14">
        <v>3761.6079291197943</v>
      </c>
      <c r="K115" s="14">
        <v>6386.75089044722</v>
      </c>
      <c r="L115" s="38">
        <f>SUM(B115:K115)</f>
        <v>166805.82008668903</v>
      </c>
      <c r="M115" s="72">
        <f>'[3]Impcal-Mar'!$F$38/1000</f>
        <v>166805.820086689</v>
      </c>
      <c r="N115" s="17">
        <f>L115-M115</f>
        <v>0</v>
      </c>
    </row>
    <row r="116" spans="1:14" ht="16.5">
      <c r="A116" s="32"/>
      <c r="B116" s="14"/>
      <c r="C116" s="23"/>
      <c r="D116" s="14"/>
      <c r="E116" s="23"/>
      <c r="F116" s="14"/>
      <c r="G116" s="23"/>
      <c r="H116" s="14"/>
      <c r="I116" s="23"/>
      <c r="J116" s="14"/>
      <c r="K116" s="23"/>
      <c r="L116" s="38"/>
      <c r="N116" s="17"/>
    </row>
    <row r="117" spans="1:14" ht="16.5">
      <c r="A117" s="32" t="s">
        <v>39</v>
      </c>
      <c r="B117" s="14">
        <v>42244.40262620001</v>
      </c>
      <c r="C117" s="14">
        <v>3192.3538235592323</v>
      </c>
      <c r="D117" s="14">
        <v>5007.199062748462</v>
      </c>
      <c r="E117" s="14">
        <v>49256.722794302565</v>
      </c>
      <c r="F117" s="14">
        <v>964.3990103502618</v>
      </c>
      <c r="G117" s="14">
        <v>4086.1882491793417</v>
      </c>
      <c r="H117" s="14">
        <v>7101.245418031752</v>
      </c>
      <c r="I117" s="14">
        <v>22001.131815342334</v>
      </c>
      <c r="J117" s="14">
        <v>1457.8856098533938</v>
      </c>
      <c r="K117" s="14">
        <v>6865.209629436768</v>
      </c>
      <c r="L117" s="38">
        <f>SUM(B117:K117)</f>
        <v>142176.73803900412</v>
      </c>
      <c r="M117" s="72">
        <f>'[3]Impcal-Apr'!$F$38/1000</f>
        <v>142176.73803900412</v>
      </c>
      <c r="N117" s="17">
        <f>L117-M117</f>
        <v>0</v>
      </c>
    </row>
    <row r="118" spans="1:14" ht="16.5">
      <c r="A118" s="32"/>
      <c r="B118" s="14"/>
      <c r="C118" s="23"/>
      <c r="D118" s="14"/>
      <c r="E118" s="23"/>
      <c r="F118" s="14"/>
      <c r="G118" s="23"/>
      <c r="H118" s="14"/>
      <c r="I118" s="23"/>
      <c r="J118" s="14"/>
      <c r="K118" s="23"/>
      <c r="L118" s="38"/>
      <c r="N118" s="17"/>
    </row>
    <row r="119" spans="1:14" ht="16.5">
      <c r="A119" s="32" t="s">
        <v>40</v>
      </c>
      <c r="B119" s="14">
        <v>19029.242295223958</v>
      </c>
      <c r="C119" s="14">
        <v>4027.9190273883282</v>
      </c>
      <c r="D119" s="14">
        <v>6109.535799339664</v>
      </c>
      <c r="E119" s="14">
        <v>52922.65725657592</v>
      </c>
      <c r="F119" s="14">
        <v>374.98005027808443</v>
      </c>
      <c r="G119" s="14">
        <v>8697.023415010506</v>
      </c>
      <c r="H119" s="14">
        <v>19793.525513694265</v>
      </c>
      <c r="I119" s="14">
        <v>30729.645933420805</v>
      </c>
      <c r="J119" s="14">
        <v>1599.7617094409097</v>
      </c>
      <c r="K119" s="14">
        <v>7664.263738416044</v>
      </c>
      <c r="L119" s="38">
        <f>SUM(B119:K119)</f>
        <v>150948.5547387885</v>
      </c>
      <c r="M119" s="72">
        <f>'[3]Impcal-May'!$F$38/1000</f>
        <v>150948.5547387885</v>
      </c>
      <c r="N119" s="17">
        <f aca="true" t="shared" si="17" ref="N119:N133">L119-M119</f>
        <v>0</v>
      </c>
    </row>
    <row r="120" spans="1:14" ht="16.5">
      <c r="A120" s="32"/>
      <c r="B120" s="14"/>
      <c r="C120" s="23"/>
      <c r="D120" s="14"/>
      <c r="E120" s="23"/>
      <c r="F120" s="14"/>
      <c r="G120" s="23"/>
      <c r="H120" s="14"/>
      <c r="I120" s="23"/>
      <c r="J120" s="14"/>
      <c r="K120" s="23"/>
      <c r="L120" s="38"/>
      <c r="N120" s="17"/>
    </row>
    <row r="121" spans="1:14" ht="16.5">
      <c r="A121" s="32" t="s">
        <v>41</v>
      </c>
      <c r="B121" s="14">
        <v>42485.273</v>
      </c>
      <c r="C121" s="14">
        <v>2519.007</v>
      </c>
      <c r="D121" s="14">
        <v>1765.074</v>
      </c>
      <c r="E121" s="14">
        <v>48183.7264529873</v>
      </c>
      <c r="F121" s="14">
        <v>354.20804</v>
      </c>
      <c r="G121" s="14">
        <v>33046.88781</v>
      </c>
      <c r="H121" s="14">
        <v>11067.01397326</v>
      </c>
      <c r="I121" s="14">
        <v>25017.485</v>
      </c>
      <c r="J121" s="14">
        <v>1460.05115</v>
      </c>
      <c r="K121" s="14">
        <v>6165.9239069365</v>
      </c>
      <c r="L121" s="38">
        <f>SUM(B121:K121)</f>
        <v>172064.65033318385</v>
      </c>
      <c r="M121" s="72">
        <f>'[3]Impcal-Jun'!$F$38/1000</f>
        <v>172064.65252304947</v>
      </c>
      <c r="N121" s="55">
        <f t="shared" si="17"/>
        <v>-0.00218986562686041</v>
      </c>
    </row>
    <row r="122" spans="1:14" ht="16.5">
      <c r="A122" s="32"/>
      <c r="B122" s="14"/>
      <c r="C122" s="23"/>
      <c r="D122" s="14"/>
      <c r="E122" s="23"/>
      <c r="F122" s="14"/>
      <c r="G122" s="23"/>
      <c r="H122" s="14"/>
      <c r="I122" s="23"/>
      <c r="J122" s="14"/>
      <c r="K122" s="23"/>
      <c r="L122" s="38"/>
      <c r="N122" s="17"/>
    </row>
    <row r="123" spans="1:14" ht="16.5">
      <c r="A123" s="32" t="s">
        <v>42</v>
      </c>
      <c r="B123" s="14">
        <v>16669.06884749662</v>
      </c>
      <c r="C123" s="14">
        <v>5048.900597306976</v>
      </c>
      <c r="D123" s="14">
        <v>2225.754299863368</v>
      </c>
      <c r="E123" s="14">
        <v>59114.20674714375</v>
      </c>
      <c r="F123" s="14">
        <v>1064.317426336889</v>
      </c>
      <c r="G123" s="14">
        <v>6445.629187262385</v>
      </c>
      <c r="H123" s="14">
        <v>2334.3110265655837</v>
      </c>
      <c r="I123" s="14">
        <v>29226.588821149373</v>
      </c>
      <c r="J123" s="14">
        <v>1791.9085031749496</v>
      </c>
      <c r="K123" s="14">
        <v>9015.34449648966</v>
      </c>
      <c r="L123" s="38">
        <f>SUM(B123:K123)</f>
        <v>132936.02995278954</v>
      </c>
      <c r="M123" s="72">
        <f>'[3]Impcal-Jul'!$F$37/1000</f>
        <v>132936.02995278954</v>
      </c>
      <c r="N123" s="17">
        <f t="shared" si="17"/>
        <v>0</v>
      </c>
    </row>
    <row r="124" spans="1:14" ht="16.5">
      <c r="A124" s="32"/>
      <c r="B124" s="1"/>
      <c r="C124" s="29"/>
      <c r="D124" s="28"/>
      <c r="E124" s="48"/>
      <c r="F124" s="28"/>
      <c r="G124" s="28"/>
      <c r="H124" s="28"/>
      <c r="I124" s="28"/>
      <c r="J124" s="28"/>
      <c r="K124" s="23"/>
      <c r="L124" s="38"/>
      <c r="N124" s="17"/>
    </row>
    <row r="125" spans="1:14" ht="16.5">
      <c r="A125" s="32" t="s">
        <v>43</v>
      </c>
      <c r="B125" s="14">
        <v>36333.39216386122</v>
      </c>
      <c r="C125" s="14">
        <v>3307.988442024324</v>
      </c>
      <c r="D125" s="14">
        <v>1403.9384531859398</v>
      </c>
      <c r="E125" s="14">
        <v>41404.73896867278</v>
      </c>
      <c r="F125" s="14">
        <v>1272.830071473354</v>
      </c>
      <c r="G125" s="14">
        <v>3981.97520817401</v>
      </c>
      <c r="H125" s="14">
        <v>16853.891316123158</v>
      </c>
      <c r="I125" s="14">
        <v>25522.362722276317</v>
      </c>
      <c r="J125" s="14">
        <v>7390.401018640469</v>
      </c>
      <c r="K125" s="14">
        <v>9324.926434868314</v>
      </c>
      <c r="L125" s="38">
        <f>SUM(B125:K125)</f>
        <v>146796.44479929988</v>
      </c>
      <c r="M125" s="72">
        <f>'[3]Impcal-Aug'!$F$37/1000</f>
        <v>146796.40403701382</v>
      </c>
      <c r="N125" s="17">
        <f t="shared" si="17"/>
        <v>0.04076228605117649</v>
      </c>
    </row>
    <row r="126" spans="1:14" ht="16.5">
      <c r="A126" s="32"/>
      <c r="B126" s="14"/>
      <c r="C126" s="23"/>
      <c r="D126" s="14"/>
      <c r="E126" s="23"/>
      <c r="F126" s="14"/>
      <c r="G126" s="23"/>
      <c r="H126" s="14"/>
      <c r="I126" s="23"/>
      <c r="J126" s="14"/>
      <c r="K126" s="23"/>
      <c r="L126" s="38"/>
      <c r="N126" s="17"/>
    </row>
    <row r="127" spans="1:14" ht="16.5">
      <c r="A127" s="32" t="s">
        <v>44</v>
      </c>
      <c r="B127" s="14">
        <v>14394.7874673582</v>
      </c>
      <c r="C127" s="14">
        <v>2162.67608362391</v>
      </c>
      <c r="D127" s="14">
        <v>1983.83791636172</v>
      </c>
      <c r="E127" s="14">
        <v>23695.667340604894</v>
      </c>
      <c r="F127" s="14">
        <v>728.235121741729</v>
      </c>
      <c r="G127" s="14">
        <v>4492.31456162104</v>
      </c>
      <c r="H127" s="14">
        <v>9132.44223884738</v>
      </c>
      <c r="I127" s="14">
        <v>23804.7311304817</v>
      </c>
      <c r="J127" s="14">
        <v>1769.00565550609</v>
      </c>
      <c r="K127" s="14">
        <v>9906.34211052896</v>
      </c>
      <c r="L127" s="38">
        <f>SUM(B127:K127)</f>
        <v>92070.03962667561</v>
      </c>
      <c r="M127" s="72">
        <f>'[3]Impcal-Sep'!$F$37/1000</f>
        <v>92069.99051922049</v>
      </c>
      <c r="N127" s="17">
        <f t="shared" si="17"/>
        <v>0.0491074551246129</v>
      </c>
    </row>
    <row r="128" spans="1:14" ht="16.5">
      <c r="A128" s="32"/>
      <c r="B128" s="14"/>
      <c r="C128" s="23"/>
      <c r="D128" s="14"/>
      <c r="E128" s="23"/>
      <c r="F128" s="14"/>
      <c r="G128" s="23"/>
      <c r="H128" s="14"/>
      <c r="I128" s="23"/>
      <c r="J128" s="14"/>
      <c r="K128" s="23"/>
      <c r="L128" s="38"/>
      <c r="N128" s="17"/>
    </row>
    <row r="129" spans="1:14" ht="16.5">
      <c r="A129" s="32" t="s">
        <v>45</v>
      </c>
      <c r="B129" s="14">
        <v>40577.78203794682</v>
      </c>
      <c r="C129" s="14">
        <v>1897.142046583614</v>
      </c>
      <c r="D129" s="14">
        <v>427.4598660428015</v>
      </c>
      <c r="E129" s="14">
        <v>31074.876063143678</v>
      </c>
      <c r="F129" s="14">
        <v>458.28163367529936</v>
      </c>
      <c r="G129" s="14">
        <v>6086.1013696451855</v>
      </c>
      <c r="H129" s="14">
        <v>7624.193191533633</v>
      </c>
      <c r="I129" s="14">
        <v>25478.146940299113</v>
      </c>
      <c r="J129" s="14">
        <v>5865.199935582455</v>
      </c>
      <c r="K129" s="14">
        <v>4647.651935884579</v>
      </c>
      <c r="L129" s="38">
        <f>SUM(B129:K129)</f>
        <v>124136.83502033718</v>
      </c>
      <c r="M129" s="72">
        <f>'[3]Impcal-Oct'!$F$37/1000</f>
        <v>124136.76365939983</v>
      </c>
      <c r="N129" s="17">
        <f t="shared" si="17"/>
        <v>0.07136093734879978</v>
      </c>
    </row>
    <row r="130" spans="1:14" ht="16.5">
      <c r="A130" s="32"/>
      <c r="B130" s="14"/>
      <c r="C130" s="23"/>
      <c r="D130" s="14"/>
      <c r="E130" s="23"/>
      <c r="F130" s="14"/>
      <c r="G130" s="23" t="s">
        <v>61</v>
      </c>
      <c r="H130" s="14"/>
      <c r="I130" s="23"/>
      <c r="J130" s="14"/>
      <c r="K130" s="23"/>
      <c r="L130" s="38"/>
      <c r="N130" s="17"/>
    </row>
    <row r="131" spans="1:14" ht="16.5">
      <c r="A131" s="32" t="s">
        <v>46</v>
      </c>
      <c r="B131" s="14">
        <v>12157.611286603356</v>
      </c>
      <c r="C131" s="14">
        <v>1914.8633528339483</v>
      </c>
      <c r="D131" s="14">
        <v>4732.912660561415</v>
      </c>
      <c r="E131" s="14">
        <v>31663.505358067257</v>
      </c>
      <c r="F131" s="14">
        <v>1001.2115483147612</v>
      </c>
      <c r="G131" s="14">
        <v>4270.725736693428</v>
      </c>
      <c r="H131" s="14">
        <v>6895.402168264376</v>
      </c>
      <c r="I131" s="14">
        <v>41442.33363458291</v>
      </c>
      <c r="J131" s="14">
        <v>1653.1954807550703</v>
      </c>
      <c r="K131" s="14">
        <v>3568.181589615034</v>
      </c>
      <c r="L131" s="38">
        <f>SUM(B131:K131)</f>
        <v>109299.94281629156</v>
      </c>
      <c r="M131" s="72">
        <f>'[3]Impcal-Nov'!$F$37/1000</f>
        <v>109299.94281629156</v>
      </c>
      <c r="N131" s="17">
        <f t="shared" si="17"/>
        <v>0</v>
      </c>
    </row>
    <row r="132" spans="1:14" ht="16.5">
      <c r="A132" s="32"/>
      <c r="B132" s="14"/>
      <c r="C132" s="23"/>
      <c r="D132" s="14"/>
      <c r="E132" s="23"/>
      <c r="F132" s="14"/>
      <c r="G132" s="14"/>
      <c r="H132" s="18"/>
      <c r="I132" s="23"/>
      <c r="J132" s="14"/>
      <c r="K132" s="23"/>
      <c r="L132" s="38"/>
      <c r="N132" s="17"/>
    </row>
    <row r="133" spans="1:14" ht="16.5">
      <c r="A133" s="32" t="s">
        <v>47</v>
      </c>
      <c r="B133" s="14">
        <v>19717.439528736886</v>
      </c>
      <c r="C133" s="14">
        <v>2117.7541757818576</v>
      </c>
      <c r="D133" s="14">
        <v>2350.3262423673773</v>
      </c>
      <c r="E133" s="14">
        <v>21676.739347779247</v>
      </c>
      <c r="F133" s="14">
        <v>1036.1492015552908</v>
      </c>
      <c r="G133" s="14">
        <v>4340.503918971795</v>
      </c>
      <c r="H133" s="14">
        <v>5439.014673248203</v>
      </c>
      <c r="I133" s="14">
        <v>19068.63619012724</v>
      </c>
      <c r="J133" s="14">
        <v>1308.369468757828</v>
      </c>
      <c r="K133" s="14">
        <v>5458.318627102581</v>
      </c>
      <c r="L133" s="38">
        <f>SUM(B133:K133)</f>
        <v>82513.25137442829</v>
      </c>
      <c r="M133" s="72">
        <f>'[3]Impcal-Dec'!$F$37/1000</f>
        <v>82513.2513744283</v>
      </c>
      <c r="N133" s="17">
        <f t="shared" si="17"/>
        <v>0</v>
      </c>
    </row>
    <row r="134" spans="1:12" ht="16.5">
      <c r="A134" s="6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64"/>
    </row>
    <row r="135" spans="1:12" ht="16.5">
      <c r="A135" s="32"/>
      <c r="B135" s="14"/>
      <c r="C135" s="23"/>
      <c r="D135" s="14"/>
      <c r="E135" s="23"/>
      <c r="F135" s="14"/>
      <c r="G135" s="14"/>
      <c r="H135" s="18"/>
      <c r="I135" s="23"/>
      <c r="J135" s="14"/>
      <c r="K135" s="23"/>
      <c r="L135" s="38"/>
    </row>
    <row r="136" spans="1:12" ht="16.5">
      <c r="A136" s="32" t="s">
        <v>48</v>
      </c>
      <c r="B136" s="14">
        <f>SUM(B111:B115)</f>
        <v>93085.66545844072</v>
      </c>
      <c r="C136" s="14">
        <f aca="true" t="shared" si="18" ref="C136:L136">SUM(C111:C115)</f>
        <v>7369.09082343709</v>
      </c>
      <c r="D136" s="14">
        <f t="shared" si="18"/>
        <v>12066.274602077918</v>
      </c>
      <c r="E136" s="14">
        <f t="shared" si="18"/>
        <v>130762.81416109037</v>
      </c>
      <c r="F136" s="14">
        <f t="shared" si="18"/>
        <v>1468.9168262318085</v>
      </c>
      <c r="G136" s="14">
        <f t="shared" si="18"/>
        <v>11782.637533466777</v>
      </c>
      <c r="H136" s="14">
        <f t="shared" si="18"/>
        <v>29700.72110557868</v>
      </c>
      <c r="I136" s="14">
        <f t="shared" si="18"/>
        <v>89074.86782612468</v>
      </c>
      <c r="J136" s="14">
        <f t="shared" si="18"/>
        <v>7447.831101605667</v>
      </c>
      <c r="K136" s="14">
        <f t="shared" si="18"/>
        <v>32490.42561409024</v>
      </c>
      <c r="L136" s="14">
        <f t="shared" si="18"/>
        <v>415249.24505214393</v>
      </c>
    </row>
    <row r="137" spans="1:12" ht="16.5">
      <c r="A137" s="3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ht="16.5">
      <c r="A138" s="32" t="s">
        <v>49</v>
      </c>
      <c r="B138" s="14">
        <f>SUM(B117:B121)</f>
        <v>103758.91792142397</v>
      </c>
      <c r="C138" s="14">
        <f aca="true" t="shared" si="19" ref="C138:L138">SUM(C117:C121)</f>
        <v>9739.27985094756</v>
      </c>
      <c r="D138" s="14">
        <f t="shared" si="19"/>
        <v>12881.808862088126</v>
      </c>
      <c r="E138" s="14">
        <f t="shared" si="19"/>
        <v>150363.10650386577</v>
      </c>
      <c r="F138" s="14">
        <f t="shared" si="19"/>
        <v>1693.5871006283462</v>
      </c>
      <c r="G138" s="14">
        <f t="shared" si="19"/>
        <v>45830.09947418985</v>
      </c>
      <c r="H138" s="14">
        <f t="shared" si="19"/>
        <v>37961.784904986016</v>
      </c>
      <c r="I138" s="14">
        <f t="shared" si="19"/>
        <v>77748.26274876314</v>
      </c>
      <c r="J138" s="14">
        <f t="shared" si="19"/>
        <v>4517.698469294303</v>
      </c>
      <c r="K138" s="14">
        <f t="shared" si="19"/>
        <v>20695.397274789313</v>
      </c>
      <c r="L138" s="14">
        <f t="shared" si="19"/>
        <v>465189.9431109765</v>
      </c>
    </row>
    <row r="139" spans="1:12" ht="16.5">
      <c r="A139" s="3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16.5">
      <c r="A140" s="32" t="s">
        <v>50</v>
      </c>
      <c r="B140" s="14">
        <f>SUM(B123:B127)</f>
        <v>67397.24847871604</v>
      </c>
      <c r="C140" s="14">
        <f aca="true" t="shared" si="20" ref="C140:L140">SUM(C123:C127)</f>
        <v>10519.56512295521</v>
      </c>
      <c r="D140" s="14">
        <f t="shared" si="20"/>
        <v>5613.530669411028</v>
      </c>
      <c r="E140" s="14">
        <f t="shared" si="20"/>
        <v>124214.61305642141</v>
      </c>
      <c r="F140" s="14">
        <f t="shared" si="20"/>
        <v>3065.3826195519723</v>
      </c>
      <c r="G140" s="14">
        <f t="shared" si="20"/>
        <v>14919.918957057436</v>
      </c>
      <c r="H140" s="14">
        <f t="shared" si="20"/>
        <v>28320.644581536122</v>
      </c>
      <c r="I140" s="14">
        <f t="shared" si="20"/>
        <v>78553.68267390739</v>
      </c>
      <c r="J140" s="14">
        <f t="shared" si="20"/>
        <v>10951.31517732151</v>
      </c>
      <c r="K140" s="14">
        <f t="shared" si="20"/>
        <v>28246.613041886936</v>
      </c>
      <c r="L140" s="14">
        <f t="shared" si="20"/>
        <v>371802.514378765</v>
      </c>
    </row>
    <row r="141" spans="1:12" ht="16.5">
      <c r="A141" s="3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16.5">
      <c r="A142" s="32" t="s">
        <v>51</v>
      </c>
      <c r="B142" s="14">
        <f>SUM(B129:B133)</f>
        <v>72452.83285328707</v>
      </c>
      <c r="C142" s="14">
        <f aca="true" t="shared" si="21" ref="C142:L142">SUM(C129:C133)</f>
        <v>5929.7595751994195</v>
      </c>
      <c r="D142" s="14">
        <f t="shared" si="21"/>
        <v>7510.698768971593</v>
      </c>
      <c r="E142" s="14">
        <f t="shared" si="21"/>
        <v>84415.12076899018</v>
      </c>
      <c r="F142" s="14">
        <f t="shared" si="21"/>
        <v>2495.6423835453515</v>
      </c>
      <c r="G142" s="14">
        <f t="shared" si="21"/>
        <v>14697.331025310408</v>
      </c>
      <c r="H142" s="14">
        <f t="shared" si="21"/>
        <v>19958.61003304621</v>
      </c>
      <c r="I142" s="14">
        <f t="shared" si="21"/>
        <v>85989.11676500927</v>
      </c>
      <c r="J142" s="14">
        <f t="shared" si="21"/>
        <v>8826.764885095352</v>
      </c>
      <c r="K142" s="14">
        <f t="shared" si="21"/>
        <v>13674.152152602193</v>
      </c>
      <c r="L142" s="14">
        <f t="shared" si="21"/>
        <v>315950.029211057</v>
      </c>
    </row>
    <row r="143" spans="1:12" ht="16.5">
      <c r="A143" s="32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1:12" ht="16.5">
      <c r="A144" s="32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1:12" ht="16.5">
      <c r="A145" s="32" t="s">
        <v>52</v>
      </c>
      <c r="B145" s="14">
        <f>SUM(B136:B138)</f>
        <v>196844.5833798647</v>
      </c>
      <c r="C145" s="14">
        <f aca="true" t="shared" si="22" ref="C145:L145">SUM(C136:C138)</f>
        <v>17108.37067438465</v>
      </c>
      <c r="D145" s="14">
        <f t="shared" si="22"/>
        <v>24948.083464166044</v>
      </c>
      <c r="E145" s="14">
        <f t="shared" si="22"/>
        <v>281125.92066495615</v>
      </c>
      <c r="F145" s="14">
        <f t="shared" si="22"/>
        <v>3162.503926860155</v>
      </c>
      <c r="G145" s="14">
        <f t="shared" si="22"/>
        <v>57612.73700765662</v>
      </c>
      <c r="H145" s="14">
        <f t="shared" si="22"/>
        <v>67662.5060105647</v>
      </c>
      <c r="I145" s="14">
        <f t="shared" si="22"/>
        <v>166823.13057488782</v>
      </c>
      <c r="J145" s="14">
        <f t="shared" si="22"/>
        <v>11965.52957089997</v>
      </c>
      <c r="K145" s="14">
        <f t="shared" si="22"/>
        <v>53185.82288887956</v>
      </c>
      <c r="L145" s="14">
        <f t="shared" si="22"/>
        <v>880439.1881631204</v>
      </c>
    </row>
    <row r="146" spans="1:12" ht="16.5">
      <c r="A146" s="32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2" ht="16.5">
      <c r="A147" s="32" t="s">
        <v>53</v>
      </c>
      <c r="B147" s="14">
        <f>SUM(B140:B142)</f>
        <v>139850.08133200312</v>
      </c>
      <c r="C147" s="14">
        <f aca="true" t="shared" si="23" ref="C147:L147">SUM(C140:C142)</f>
        <v>16449.32469815463</v>
      </c>
      <c r="D147" s="14">
        <f t="shared" si="23"/>
        <v>13124.229438382621</v>
      </c>
      <c r="E147" s="14">
        <f t="shared" si="23"/>
        <v>208629.7338254116</v>
      </c>
      <c r="F147" s="14">
        <f t="shared" si="23"/>
        <v>5561.025003097324</v>
      </c>
      <c r="G147" s="14">
        <f t="shared" si="23"/>
        <v>29617.249982367844</v>
      </c>
      <c r="H147" s="14">
        <f t="shared" si="23"/>
        <v>48279.25461458233</v>
      </c>
      <c r="I147" s="14">
        <f t="shared" si="23"/>
        <v>164542.79943891667</v>
      </c>
      <c r="J147" s="14">
        <f t="shared" si="23"/>
        <v>19778.080062416862</v>
      </c>
      <c r="K147" s="14">
        <f t="shared" si="23"/>
        <v>41920.765194489126</v>
      </c>
      <c r="L147" s="14">
        <f t="shared" si="23"/>
        <v>687752.543589822</v>
      </c>
    </row>
    <row r="148" spans="1:12" ht="16.5">
      <c r="A148" s="32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1:12" ht="16.5">
      <c r="A149" s="32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1:12" ht="16.5">
      <c r="A150" s="32" t="s">
        <v>54</v>
      </c>
      <c r="B150" s="14">
        <f>SUM(B145:B147)</f>
        <v>336694.6647118678</v>
      </c>
      <c r="C150" s="14">
        <f aca="true" t="shared" si="24" ref="C150:L150">SUM(C145:C147)</f>
        <v>33557.69537253928</v>
      </c>
      <c r="D150" s="14">
        <f t="shared" si="24"/>
        <v>38072.31290254866</v>
      </c>
      <c r="E150" s="14">
        <f t="shared" si="24"/>
        <v>489755.65449036774</v>
      </c>
      <c r="F150" s="14">
        <f t="shared" si="24"/>
        <v>8723.52892995748</v>
      </c>
      <c r="G150" s="14">
        <f t="shared" si="24"/>
        <v>87229.98699002447</v>
      </c>
      <c r="H150" s="14">
        <f t="shared" si="24"/>
        <v>115941.76062514703</v>
      </c>
      <c r="I150" s="14">
        <f t="shared" si="24"/>
        <v>331365.93001380446</v>
      </c>
      <c r="J150" s="14">
        <f t="shared" si="24"/>
        <v>31743.60963331683</v>
      </c>
      <c r="K150" s="14">
        <f t="shared" si="24"/>
        <v>95106.58808336868</v>
      </c>
      <c r="L150" s="14">
        <f t="shared" si="24"/>
        <v>1568191.7317529423</v>
      </c>
    </row>
    <row r="151" spans="1:12" ht="17.25" thickBot="1">
      <c r="A151" s="39"/>
      <c r="B151" s="15"/>
      <c r="C151" s="16"/>
      <c r="D151" s="15"/>
      <c r="E151" s="16"/>
      <c r="F151" s="15"/>
      <c r="G151" s="16"/>
      <c r="H151" s="15"/>
      <c r="I151" s="16"/>
      <c r="J151" s="15"/>
      <c r="K151" s="16"/>
      <c r="L151" s="40"/>
    </row>
    <row r="152" spans="1:12" ht="17.25" thickTop="1">
      <c r="A152" s="44" t="s">
        <v>56</v>
      </c>
      <c r="B152" s="24">
        <f aca="true" t="shared" si="25" ref="B152:L152">SUM(B111:B133)-B150</f>
        <v>0</v>
      </c>
      <c r="C152" s="24">
        <f t="shared" si="25"/>
        <v>0</v>
      </c>
      <c r="D152" s="24">
        <f t="shared" si="25"/>
        <v>0</v>
      </c>
      <c r="E152" s="24">
        <f t="shared" si="25"/>
        <v>0</v>
      </c>
      <c r="F152" s="24">
        <f t="shared" si="25"/>
        <v>0</v>
      </c>
      <c r="G152" s="24">
        <f t="shared" si="25"/>
        <v>0</v>
      </c>
      <c r="H152" s="24">
        <f t="shared" si="25"/>
        <v>0</v>
      </c>
      <c r="I152" s="24">
        <f t="shared" si="25"/>
        <v>0</v>
      </c>
      <c r="J152" s="24">
        <f t="shared" si="25"/>
        <v>0</v>
      </c>
      <c r="K152" s="24">
        <f t="shared" si="25"/>
        <v>0</v>
      </c>
      <c r="L152" s="24">
        <f t="shared" si="25"/>
        <v>0</v>
      </c>
    </row>
    <row r="153" spans="1:12" ht="12.75">
      <c r="A153" s="43" t="s">
        <v>55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7" ht="13.5" thickBot="1"/>
    <row r="158" spans="1:12" ht="45" customHeight="1">
      <c r="A158" s="96" t="s">
        <v>57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8"/>
    </row>
    <row r="159" spans="1:14" ht="16.5">
      <c r="A159" s="30"/>
      <c r="B159" s="3" t="s">
        <v>1</v>
      </c>
      <c r="C159" s="4" t="s">
        <v>2</v>
      </c>
      <c r="D159" s="5" t="s">
        <v>3</v>
      </c>
      <c r="E159" s="4" t="s">
        <v>4</v>
      </c>
      <c r="F159" s="3" t="s">
        <v>5</v>
      </c>
      <c r="G159" s="4" t="s">
        <v>6</v>
      </c>
      <c r="H159" s="3" t="s">
        <v>7</v>
      </c>
      <c r="I159" s="4" t="s">
        <v>8</v>
      </c>
      <c r="J159" s="6" t="s">
        <v>9</v>
      </c>
      <c r="K159" s="12" t="s">
        <v>10</v>
      </c>
      <c r="L159" s="31">
        <v>10</v>
      </c>
      <c r="M159" s="99" t="s">
        <v>59</v>
      </c>
      <c r="N159" s="100" t="s">
        <v>60</v>
      </c>
    </row>
    <row r="160" spans="1:14" ht="15.75">
      <c r="A160" s="32"/>
      <c r="B160" s="7" t="s">
        <v>11</v>
      </c>
      <c r="C160" s="2" t="s">
        <v>11</v>
      </c>
      <c r="D160" s="7" t="s">
        <v>11</v>
      </c>
      <c r="E160" s="2" t="s">
        <v>11</v>
      </c>
      <c r="F160" s="7" t="s">
        <v>11</v>
      </c>
      <c r="G160" s="2" t="s">
        <v>11</v>
      </c>
      <c r="H160" s="7" t="s">
        <v>12</v>
      </c>
      <c r="I160" s="9" t="s">
        <v>13</v>
      </c>
      <c r="J160" s="8" t="s">
        <v>14</v>
      </c>
      <c r="K160" s="9" t="s">
        <v>15</v>
      </c>
      <c r="L160" s="33"/>
      <c r="M160" s="99"/>
      <c r="N160" s="100"/>
    </row>
    <row r="161" spans="1:14" ht="15.75">
      <c r="A161" s="32"/>
      <c r="B161" s="7"/>
      <c r="C161" s="2" t="s">
        <v>16</v>
      </c>
      <c r="D161" s="8" t="s">
        <v>17</v>
      </c>
      <c r="E161" s="9" t="s">
        <v>18</v>
      </c>
      <c r="F161" s="8" t="s">
        <v>19</v>
      </c>
      <c r="G161" s="2" t="s">
        <v>11</v>
      </c>
      <c r="H161" s="8" t="s">
        <v>20</v>
      </c>
      <c r="I161" s="2" t="s">
        <v>21</v>
      </c>
      <c r="J161" s="8" t="s">
        <v>22</v>
      </c>
      <c r="K161" s="9" t="s">
        <v>23</v>
      </c>
      <c r="L161" s="34" t="s">
        <v>24</v>
      </c>
      <c r="M161" s="99"/>
      <c r="N161" s="100"/>
    </row>
    <row r="162" spans="1:14" ht="30.75" customHeight="1">
      <c r="A162" s="46">
        <v>2013</v>
      </c>
      <c r="B162" s="25" t="s">
        <v>25</v>
      </c>
      <c r="C162" s="26" t="s">
        <v>26</v>
      </c>
      <c r="D162" s="10" t="s">
        <v>27</v>
      </c>
      <c r="E162" s="11" t="s">
        <v>28</v>
      </c>
      <c r="F162" s="10" t="s">
        <v>29</v>
      </c>
      <c r="G162" s="11" t="s">
        <v>30</v>
      </c>
      <c r="H162" s="10" t="s">
        <v>31</v>
      </c>
      <c r="I162" s="13" t="s">
        <v>32</v>
      </c>
      <c r="J162" s="10" t="s">
        <v>33</v>
      </c>
      <c r="K162" s="11" t="s">
        <v>34</v>
      </c>
      <c r="L162" s="35" t="s">
        <v>35</v>
      </c>
      <c r="M162" s="99"/>
      <c r="N162" s="100"/>
    </row>
    <row r="163" spans="1:14" ht="16.5">
      <c r="A163" s="36"/>
      <c r="B163" s="1"/>
      <c r="C163" s="27"/>
      <c r="D163" s="27"/>
      <c r="E163" s="27"/>
      <c r="F163" s="27"/>
      <c r="G163" s="27"/>
      <c r="H163" s="27"/>
      <c r="I163" s="27"/>
      <c r="J163" s="27"/>
      <c r="K163" s="27"/>
      <c r="L163" s="41"/>
      <c r="N163" s="57"/>
    </row>
    <row r="164" spans="1:15" ht="16.5">
      <c r="A164" s="32" t="s">
        <v>36</v>
      </c>
      <c r="B164" s="14">
        <v>19200.71224226891</v>
      </c>
      <c r="C164" s="14">
        <v>2508.839632293431</v>
      </c>
      <c r="D164" s="14">
        <v>1378.159301404434</v>
      </c>
      <c r="E164" s="14">
        <v>35017.634543426284</v>
      </c>
      <c r="F164" s="14">
        <v>1154.3248849482666</v>
      </c>
      <c r="G164" s="14">
        <v>5343.06883466181</v>
      </c>
      <c r="H164" s="14">
        <v>9473.200735304517</v>
      </c>
      <c r="I164" s="14">
        <v>46337.43033384716</v>
      </c>
      <c r="J164" s="14">
        <v>2680.490152313029</v>
      </c>
      <c r="K164" s="14">
        <v>40239.66007996052</v>
      </c>
      <c r="L164" s="38">
        <f>SUM(B164:K164)</f>
        <v>163333.52074042836</v>
      </c>
      <c r="M164" s="53">
        <f>'[2]Impcal-Jan'!$F$37/1000</f>
        <v>163333.5207404284</v>
      </c>
      <c r="N164" s="58">
        <f aca="true" t="shared" si="26" ref="N164:N170">L164-M164</f>
        <v>0</v>
      </c>
      <c r="O164" s="17">
        <f>J164+K164</f>
        <v>42920.150232273554</v>
      </c>
    </row>
    <row r="165" spans="1:15" ht="16.5">
      <c r="A165" s="32"/>
      <c r="B165" s="19"/>
      <c r="C165" s="20"/>
      <c r="D165" s="14"/>
      <c r="E165" s="23"/>
      <c r="F165" s="14"/>
      <c r="G165" s="23"/>
      <c r="H165" s="14"/>
      <c r="I165" s="23"/>
      <c r="J165" s="14"/>
      <c r="K165" s="23"/>
      <c r="L165" s="38"/>
      <c r="M165" s="53"/>
      <c r="N165" s="58">
        <f t="shared" si="26"/>
        <v>0</v>
      </c>
      <c r="O165" s="17">
        <f aca="true" t="shared" si="27" ref="O165:O204">J165+K165</f>
        <v>0</v>
      </c>
    </row>
    <row r="166" spans="1:15" ht="16.5">
      <c r="A166" s="32" t="s">
        <v>37</v>
      </c>
      <c r="B166" s="14">
        <v>49876.75651394227</v>
      </c>
      <c r="C166" s="14">
        <v>2435.999256965357</v>
      </c>
      <c r="D166" s="14">
        <v>3987.2012821229832</v>
      </c>
      <c r="E166" s="14">
        <v>29382.827985598447</v>
      </c>
      <c r="F166" s="14">
        <v>611.6369081169596</v>
      </c>
      <c r="G166" s="14">
        <v>5667.5481132104715</v>
      </c>
      <c r="H166" s="14">
        <v>11151.143717171577</v>
      </c>
      <c r="I166" s="14">
        <v>47366.20334395426</v>
      </c>
      <c r="J166" s="14">
        <v>1962.4780720960139</v>
      </c>
      <c r="K166" s="14">
        <v>46763.40230614959</v>
      </c>
      <c r="L166" s="38">
        <f>SUM(B166:K166)</f>
        <v>199205.19749932794</v>
      </c>
      <c r="M166" s="53">
        <f>'[2]Imcal-Feb'!$F$37/1000</f>
        <v>199205.19749932791</v>
      </c>
      <c r="N166" s="58">
        <f t="shared" si="26"/>
        <v>0</v>
      </c>
      <c r="O166" s="17">
        <f t="shared" si="27"/>
        <v>48725.8803782456</v>
      </c>
    </row>
    <row r="167" spans="1:15" ht="16.5">
      <c r="A167" s="32"/>
      <c r="B167" s="14"/>
      <c r="C167" s="42"/>
      <c r="D167" s="14"/>
      <c r="E167" s="23"/>
      <c r="F167" s="14"/>
      <c r="G167" s="23"/>
      <c r="H167" s="14"/>
      <c r="I167" s="23"/>
      <c r="J167" s="14"/>
      <c r="K167" s="23"/>
      <c r="L167" s="38"/>
      <c r="M167" s="53"/>
      <c r="N167" s="58">
        <f t="shared" si="26"/>
        <v>0</v>
      </c>
      <c r="O167" s="17">
        <f t="shared" si="27"/>
        <v>0</v>
      </c>
    </row>
    <row r="168" spans="1:15" ht="16.5">
      <c r="A168" s="32" t="s">
        <v>38</v>
      </c>
      <c r="B168" s="14">
        <v>27849.568762549025</v>
      </c>
      <c r="C168" s="14">
        <v>3428.117793997398</v>
      </c>
      <c r="D168" s="14">
        <v>989.732091981405</v>
      </c>
      <c r="E168" s="14">
        <v>32142.4579717781</v>
      </c>
      <c r="F168" s="14">
        <v>1337.6540125154531</v>
      </c>
      <c r="G168" s="14">
        <v>2840.0818806471184</v>
      </c>
      <c r="H168" s="14">
        <v>13239.461513249342</v>
      </c>
      <c r="I168" s="14">
        <v>32744.348740960675</v>
      </c>
      <c r="J168" s="14">
        <v>1666.5005286494145</v>
      </c>
      <c r="K168" s="14">
        <v>4554.500169018813</v>
      </c>
      <c r="L168" s="38">
        <f>SUM(B168:K168)</f>
        <v>120792.42346534673</v>
      </c>
      <c r="M168" s="53">
        <f>'[2]Impcal-Mar'!$F$38/1000</f>
        <v>120792.42346534676</v>
      </c>
      <c r="N168" s="58">
        <f t="shared" si="26"/>
        <v>0</v>
      </c>
      <c r="O168" s="17">
        <f t="shared" si="27"/>
        <v>6221.000697668227</v>
      </c>
    </row>
    <row r="169" spans="1:15" ht="16.5">
      <c r="A169" s="32"/>
      <c r="B169" s="14"/>
      <c r="C169" s="23"/>
      <c r="D169" s="14"/>
      <c r="E169" s="23"/>
      <c r="F169" s="14"/>
      <c r="G169" s="23"/>
      <c r="H169" s="14"/>
      <c r="I169" s="23"/>
      <c r="J169" s="14"/>
      <c r="K169" s="23"/>
      <c r="L169" s="38"/>
      <c r="M169" s="53"/>
      <c r="N169" s="58">
        <f t="shared" si="26"/>
        <v>0</v>
      </c>
      <c r="O169" s="17">
        <f t="shared" si="27"/>
        <v>0</v>
      </c>
    </row>
    <row r="170" spans="1:15" ht="16.5">
      <c r="A170" s="32" t="s">
        <v>39</v>
      </c>
      <c r="B170" s="14">
        <v>32912.27019461773</v>
      </c>
      <c r="C170" s="14">
        <v>2539.003709343049</v>
      </c>
      <c r="D170" s="14">
        <v>1582.8491682596045</v>
      </c>
      <c r="E170" s="14">
        <v>30029.226391507804</v>
      </c>
      <c r="F170" s="14">
        <v>1588.9957717720151</v>
      </c>
      <c r="G170" s="14">
        <v>4458.5176736402545</v>
      </c>
      <c r="H170" s="14">
        <v>9259.498556249726</v>
      </c>
      <c r="I170" s="14">
        <v>35355.607653904655</v>
      </c>
      <c r="J170" s="14">
        <v>1843.327261412325</v>
      </c>
      <c r="K170" s="14">
        <v>2478.307131582298</v>
      </c>
      <c r="L170" s="38">
        <f>SUM(B170:K170)</f>
        <v>122047.60351228947</v>
      </c>
      <c r="M170" s="54">
        <f>'[2]Impcal-Apr'!$F$38/1000</f>
        <v>122047.60351228947</v>
      </c>
      <c r="N170" s="58">
        <f t="shared" si="26"/>
        <v>0</v>
      </c>
      <c r="O170" s="17">
        <f t="shared" si="27"/>
        <v>4321.634392994623</v>
      </c>
    </row>
    <row r="171" spans="1:15" ht="16.5">
      <c r="A171" s="32"/>
      <c r="B171" s="14"/>
      <c r="C171" s="23"/>
      <c r="D171" s="14"/>
      <c r="E171" s="23"/>
      <c r="F171" s="14"/>
      <c r="G171" s="23"/>
      <c r="H171" s="14"/>
      <c r="I171" s="23"/>
      <c r="J171" s="14"/>
      <c r="K171" s="23"/>
      <c r="L171" s="38"/>
      <c r="M171" s="53"/>
      <c r="N171" s="58"/>
      <c r="O171" s="17">
        <f t="shared" si="27"/>
        <v>0</v>
      </c>
    </row>
    <row r="172" spans="1:15" ht="16.5">
      <c r="A172" s="32" t="s">
        <v>40</v>
      </c>
      <c r="B172" s="14">
        <v>33870.23471915566</v>
      </c>
      <c r="C172" s="14">
        <v>2639.9446143595746</v>
      </c>
      <c r="D172" s="14">
        <v>2924.989346769084</v>
      </c>
      <c r="E172" s="14">
        <v>35539.69429345617</v>
      </c>
      <c r="F172" s="14">
        <v>2213.3761651667833</v>
      </c>
      <c r="G172" s="14">
        <v>5877.661564380154</v>
      </c>
      <c r="H172" s="14">
        <v>16389.719618322782</v>
      </c>
      <c r="I172" s="14">
        <v>36108.79289177484</v>
      </c>
      <c r="J172" s="14">
        <v>1690.9621060678232</v>
      </c>
      <c r="K172" s="14">
        <v>90086.73417025144</v>
      </c>
      <c r="L172" s="38">
        <f>SUM(B172:K172)</f>
        <v>227342.10948970434</v>
      </c>
      <c r="M172" s="54">
        <f>'[2]Impcal-May'!$F$38/1000</f>
        <v>227342.1094897043</v>
      </c>
      <c r="N172" s="58">
        <f>L172-M172</f>
        <v>0</v>
      </c>
      <c r="O172" s="17">
        <f t="shared" si="27"/>
        <v>91777.69627631926</v>
      </c>
    </row>
    <row r="173" spans="1:15" ht="16.5">
      <c r="A173" s="32"/>
      <c r="B173" s="14"/>
      <c r="C173" s="23"/>
      <c r="D173" s="14"/>
      <c r="E173" s="23"/>
      <c r="F173" s="14"/>
      <c r="G173" s="23"/>
      <c r="H173" s="14"/>
      <c r="I173" s="23"/>
      <c r="J173" s="14"/>
      <c r="K173" s="23"/>
      <c r="L173" s="38"/>
      <c r="M173" s="53"/>
      <c r="N173" s="58"/>
      <c r="O173" s="17">
        <f t="shared" si="27"/>
        <v>0</v>
      </c>
    </row>
    <row r="174" spans="1:15" ht="16.5">
      <c r="A174" s="32" t="s">
        <v>41</v>
      </c>
      <c r="B174" s="14">
        <v>49641.76980059212</v>
      </c>
      <c r="C174" s="14">
        <v>2690.6045639182307</v>
      </c>
      <c r="D174" s="14">
        <v>4689.695643888763</v>
      </c>
      <c r="E174" s="14">
        <v>23819.0603456945</v>
      </c>
      <c r="F174" s="14">
        <v>1610.184846388867</v>
      </c>
      <c r="G174" s="14">
        <v>41907.95041838059</v>
      </c>
      <c r="H174" s="14">
        <v>12082.724463632332</v>
      </c>
      <c r="I174" s="14">
        <v>18541.361005685623</v>
      </c>
      <c r="J174" s="14">
        <v>1257.8789135817578</v>
      </c>
      <c r="K174" s="14">
        <v>5817.349533513308</v>
      </c>
      <c r="L174" s="38">
        <f>SUM(B174:K174)</f>
        <v>162058.57953527608</v>
      </c>
      <c r="M174" s="53">
        <f>'[2]Impcal-Jun'!$F$38/1000</f>
        <v>162058.5795352761</v>
      </c>
      <c r="N174" s="58">
        <f aca="true" t="shared" si="28" ref="N174:N182">L174-M174</f>
        <v>0</v>
      </c>
      <c r="O174" s="17">
        <f t="shared" si="27"/>
        <v>7075.228447095066</v>
      </c>
    </row>
    <row r="175" spans="1:15" ht="16.5">
      <c r="A175" s="32"/>
      <c r="B175" s="14"/>
      <c r="C175" s="23"/>
      <c r="D175" s="14"/>
      <c r="E175" s="23"/>
      <c r="F175" s="14"/>
      <c r="G175" s="23"/>
      <c r="H175" s="14"/>
      <c r="I175" s="23"/>
      <c r="J175" s="14"/>
      <c r="K175" s="23"/>
      <c r="L175" s="38"/>
      <c r="N175" s="58"/>
      <c r="O175" s="17">
        <f t="shared" si="27"/>
        <v>0</v>
      </c>
    </row>
    <row r="176" spans="1:15" ht="16.5">
      <c r="A176" s="32" t="s">
        <v>42</v>
      </c>
      <c r="B176" s="14">
        <v>10204.323745960297</v>
      </c>
      <c r="C176" s="14">
        <v>2952.3685466197744</v>
      </c>
      <c r="D176" s="14">
        <v>2791.135573199897</v>
      </c>
      <c r="E176" s="14">
        <v>30424.27844475488</v>
      </c>
      <c r="F176" s="14">
        <v>864.6997237797706</v>
      </c>
      <c r="G176" s="14">
        <v>16345.797382843424</v>
      </c>
      <c r="H176" s="14">
        <v>12496.10893465537</v>
      </c>
      <c r="I176" s="14">
        <v>35236.19179677286</v>
      </c>
      <c r="J176" s="14">
        <v>4504.524068782971</v>
      </c>
      <c r="K176" s="14">
        <v>5187.65541556773</v>
      </c>
      <c r="L176" s="38">
        <f>SUM(B176:K176)</f>
        <v>121007.08363293696</v>
      </c>
      <c r="M176" s="53">
        <f>'[2]Impcal-Jul'!$F$37/1000</f>
        <v>121007.08363293699</v>
      </c>
      <c r="N176" s="58">
        <f t="shared" si="28"/>
        <v>0</v>
      </c>
      <c r="O176" s="17">
        <f t="shared" si="27"/>
        <v>9692.179484350701</v>
      </c>
    </row>
    <row r="177" spans="1:15" ht="16.5">
      <c r="A177" s="32"/>
      <c r="B177" s="1"/>
      <c r="C177" s="29"/>
      <c r="D177" s="28"/>
      <c r="E177" s="48"/>
      <c r="F177" s="28"/>
      <c r="G177" s="28"/>
      <c r="H177" s="28"/>
      <c r="I177" s="28"/>
      <c r="J177" s="28"/>
      <c r="K177" s="23"/>
      <c r="L177" s="38"/>
      <c r="N177" s="58">
        <f t="shared" si="28"/>
        <v>0</v>
      </c>
      <c r="O177" s="17">
        <f t="shared" si="27"/>
        <v>0</v>
      </c>
    </row>
    <row r="178" spans="1:15" ht="16.5">
      <c r="A178" s="32" t="s">
        <v>43</v>
      </c>
      <c r="B178" s="14">
        <v>23766.774556187014</v>
      </c>
      <c r="C178" s="14">
        <v>2610.968059884167</v>
      </c>
      <c r="D178" s="14">
        <v>3083.912425902234</v>
      </c>
      <c r="E178" s="14">
        <v>31966.458822849443</v>
      </c>
      <c r="F178" s="14">
        <v>645.6990835450171</v>
      </c>
      <c r="G178" s="14">
        <v>26338.16704415338</v>
      </c>
      <c r="H178" s="14">
        <v>19047.760776304975</v>
      </c>
      <c r="I178" s="14">
        <v>37518.949620985324</v>
      </c>
      <c r="J178" s="14">
        <v>1905.3350405693755</v>
      </c>
      <c r="K178" s="14">
        <v>5533.377687577939</v>
      </c>
      <c r="L178" s="38">
        <f>SUM(B178:K178)</f>
        <v>152417.40311795886</v>
      </c>
      <c r="M178" s="53">
        <f>'[2]Impcal-Aug'!$F$37/1000</f>
        <v>152417.40311795886</v>
      </c>
      <c r="N178" s="58">
        <f t="shared" si="28"/>
        <v>0</v>
      </c>
      <c r="O178" s="17">
        <f t="shared" si="27"/>
        <v>7438.712728147314</v>
      </c>
    </row>
    <row r="179" spans="1:15" ht="16.5">
      <c r="A179" s="32"/>
      <c r="B179" s="14"/>
      <c r="C179" s="23"/>
      <c r="D179" s="14"/>
      <c r="E179" s="23"/>
      <c r="F179" s="14"/>
      <c r="G179" s="23"/>
      <c r="H179" s="14"/>
      <c r="I179" s="23"/>
      <c r="J179" s="14"/>
      <c r="K179" s="23"/>
      <c r="L179" s="38"/>
      <c r="N179" s="58">
        <f t="shared" si="28"/>
        <v>0</v>
      </c>
      <c r="O179" s="17">
        <f t="shared" si="27"/>
        <v>0</v>
      </c>
    </row>
    <row r="180" spans="1:15" ht="16.5">
      <c r="A180" s="32" t="s">
        <v>44</v>
      </c>
      <c r="B180" s="14">
        <v>33471.155215623905</v>
      </c>
      <c r="C180" s="14">
        <v>1914.1521559485122</v>
      </c>
      <c r="D180" s="14">
        <v>3925.66406329873</v>
      </c>
      <c r="E180" s="14">
        <v>37284.368093339006</v>
      </c>
      <c r="F180" s="14">
        <v>433.8014753020787</v>
      </c>
      <c r="G180" s="14">
        <v>6817.612782441032</v>
      </c>
      <c r="H180" s="14">
        <v>11014.250303084329</v>
      </c>
      <c r="I180" s="14">
        <v>29200.139178982376</v>
      </c>
      <c r="J180" s="14">
        <v>1420.9459443031144</v>
      </c>
      <c r="K180" s="14">
        <v>7084.052492772943</v>
      </c>
      <c r="L180" s="38">
        <f>SUM(B180:K180)</f>
        <v>132566.14170509603</v>
      </c>
      <c r="M180" s="53">
        <f>'[2]Impcal-Sep'!$F$37/1000</f>
        <v>132566.14170509603</v>
      </c>
      <c r="N180" s="58">
        <f t="shared" si="28"/>
        <v>0</v>
      </c>
      <c r="O180" s="17">
        <f t="shared" si="27"/>
        <v>8504.998437076058</v>
      </c>
    </row>
    <row r="181" spans="1:15" ht="16.5">
      <c r="A181" s="32"/>
      <c r="B181" s="14"/>
      <c r="C181" s="23"/>
      <c r="D181" s="14"/>
      <c r="E181" s="23"/>
      <c r="F181" s="14"/>
      <c r="G181" s="23"/>
      <c r="H181" s="14"/>
      <c r="I181" s="23"/>
      <c r="J181" s="14"/>
      <c r="K181" s="23"/>
      <c r="L181" s="38"/>
      <c r="N181" s="58">
        <f t="shared" si="28"/>
        <v>0</v>
      </c>
      <c r="O181" s="17">
        <f t="shared" si="27"/>
        <v>0</v>
      </c>
    </row>
    <row r="182" spans="1:15" ht="16.5">
      <c r="A182" s="32" t="s">
        <v>45</v>
      </c>
      <c r="B182" s="14">
        <v>31458.969655593784</v>
      </c>
      <c r="C182" s="14">
        <v>2796.4378563703613</v>
      </c>
      <c r="D182" s="14">
        <v>1486.111751836652</v>
      </c>
      <c r="E182" s="14">
        <v>52010.79852280519</v>
      </c>
      <c r="F182" s="14">
        <v>1402.6042301123407</v>
      </c>
      <c r="G182" s="14">
        <v>5559.7185003730865</v>
      </c>
      <c r="H182" s="14">
        <v>10912.265104225105</v>
      </c>
      <c r="I182" s="14">
        <v>23052.01917434951</v>
      </c>
      <c r="J182" s="14">
        <v>2814.069703024315</v>
      </c>
      <c r="K182" s="14">
        <v>4963.607621824722</v>
      </c>
      <c r="L182" s="38">
        <f>SUM(B182:K182)</f>
        <v>136456.60212051508</v>
      </c>
      <c r="M182" s="53">
        <f>'[2]Impcal-Oct'!$F$37/1000</f>
        <v>136456.60212051505</v>
      </c>
      <c r="N182" s="58">
        <f t="shared" si="28"/>
        <v>0</v>
      </c>
      <c r="O182" s="17">
        <f t="shared" si="27"/>
        <v>7777.677324849037</v>
      </c>
    </row>
    <row r="183" spans="1:15" ht="16.5">
      <c r="A183" s="32"/>
      <c r="B183" s="14"/>
      <c r="C183" s="23"/>
      <c r="D183" s="14"/>
      <c r="E183" s="23"/>
      <c r="F183" s="14"/>
      <c r="G183" s="23"/>
      <c r="H183" s="14"/>
      <c r="I183" s="23"/>
      <c r="J183" s="14"/>
      <c r="K183" s="23"/>
      <c r="L183" s="38"/>
      <c r="M183" s="53"/>
      <c r="N183" s="58"/>
      <c r="O183" s="17">
        <f t="shared" si="27"/>
        <v>0</v>
      </c>
    </row>
    <row r="184" spans="1:15" ht="16.5">
      <c r="A184" s="32" t="s">
        <v>46</v>
      </c>
      <c r="B184" s="14">
        <v>23109.182001277703</v>
      </c>
      <c r="C184" s="14">
        <v>2350.884618833246</v>
      </c>
      <c r="D184" s="14">
        <v>533.4159731981173</v>
      </c>
      <c r="E184" s="14">
        <v>39357.17161572514</v>
      </c>
      <c r="F184" s="14">
        <v>1417.118180075651</v>
      </c>
      <c r="G184" s="14">
        <v>5731.581520997067</v>
      </c>
      <c r="H184" s="14">
        <v>10885.290238335214</v>
      </c>
      <c r="I184" s="14">
        <v>34178.621480990725</v>
      </c>
      <c r="J184" s="14">
        <v>1753.548262161156</v>
      </c>
      <c r="K184" s="14">
        <v>5148.139703347765</v>
      </c>
      <c r="L184" s="38">
        <f>SUM(B184:K184)</f>
        <v>124464.95359494179</v>
      </c>
      <c r="M184" s="53">
        <f>'[2]Impcal-Nov'!$F$37/1000</f>
        <v>124464.95359494179</v>
      </c>
      <c r="N184" s="58">
        <f>L184-M184</f>
        <v>0</v>
      </c>
      <c r="O184" s="17">
        <f t="shared" si="27"/>
        <v>6901.6879655089215</v>
      </c>
    </row>
    <row r="185" spans="1:15" ht="16.5">
      <c r="A185" s="32"/>
      <c r="B185" s="14"/>
      <c r="C185" s="23"/>
      <c r="D185" s="14"/>
      <c r="E185" s="23"/>
      <c r="F185" s="14"/>
      <c r="G185" s="14"/>
      <c r="H185" s="18"/>
      <c r="I185" s="23"/>
      <c r="J185" s="14"/>
      <c r="K185" s="23"/>
      <c r="L185" s="38"/>
      <c r="M185" s="53"/>
      <c r="N185" s="58"/>
      <c r="O185" s="17">
        <f t="shared" si="27"/>
        <v>0</v>
      </c>
    </row>
    <row r="186" spans="1:15" ht="16.5">
      <c r="A186" s="32" t="s">
        <v>47</v>
      </c>
      <c r="B186" s="14">
        <v>22453.43196793249</v>
      </c>
      <c r="C186" s="14">
        <v>3671.011447712726</v>
      </c>
      <c r="D186" s="14">
        <v>2257.2928389349536</v>
      </c>
      <c r="E186" s="14">
        <v>38996.3891599562</v>
      </c>
      <c r="F186" s="14">
        <v>788.1740169781312</v>
      </c>
      <c r="G186" s="14">
        <v>3437.20818397795</v>
      </c>
      <c r="H186" s="14">
        <v>9439.29425498638</v>
      </c>
      <c r="I186" s="14">
        <v>24982.117116689657</v>
      </c>
      <c r="J186" s="14">
        <v>5358.993560707491</v>
      </c>
      <c r="K186" s="14">
        <v>6867.384176039675</v>
      </c>
      <c r="L186" s="38">
        <f>SUM(B186:K186)</f>
        <v>118251.29672391564</v>
      </c>
      <c r="M186" s="53">
        <f>'[2]Impcal-Dec'!$F$37/1000</f>
        <v>118251.29672391566</v>
      </c>
      <c r="N186" s="58">
        <f>L186-M186</f>
        <v>0</v>
      </c>
      <c r="O186" s="17">
        <f t="shared" si="27"/>
        <v>12226.377736747167</v>
      </c>
    </row>
    <row r="187" spans="1:15" s="52" customFormat="1" ht="16.5">
      <c r="A187" s="6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64"/>
      <c r="M187" s="65"/>
      <c r="O187" s="17">
        <f t="shared" si="27"/>
        <v>0</v>
      </c>
    </row>
    <row r="188" spans="1:15" ht="16.5">
      <c r="A188" s="32"/>
      <c r="B188" s="14"/>
      <c r="C188" s="23"/>
      <c r="D188" s="14"/>
      <c r="E188" s="23"/>
      <c r="F188" s="14"/>
      <c r="G188" s="14"/>
      <c r="H188" s="18"/>
      <c r="I188" s="23"/>
      <c r="J188" s="14"/>
      <c r="K188" s="23"/>
      <c r="L188" s="38"/>
      <c r="O188" s="17">
        <f t="shared" si="27"/>
        <v>0</v>
      </c>
    </row>
    <row r="189" spans="1:15" ht="16.5">
      <c r="A189" s="32" t="s">
        <v>48</v>
      </c>
      <c r="B189" s="14">
        <f>SUM(B164:B168)</f>
        <v>96927.0375187602</v>
      </c>
      <c r="C189" s="14">
        <f aca="true" t="shared" si="29" ref="C189:L189">SUM(C164:C168)</f>
        <v>8372.956683256187</v>
      </c>
      <c r="D189" s="14">
        <f t="shared" si="29"/>
        <v>6355.092675508822</v>
      </c>
      <c r="E189" s="14">
        <f t="shared" si="29"/>
        <v>96542.92050080284</v>
      </c>
      <c r="F189" s="14">
        <f t="shared" si="29"/>
        <v>3103.615805580679</v>
      </c>
      <c r="G189" s="14">
        <f t="shared" si="29"/>
        <v>13850.698828519398</v>
      </c>
      <c r="H189" s="14">
        <f t="shared" si="29"/>
        <v>33863.805965725434</v>
      </c>
      <c r="I189" s="14">
        <f t="shared" si="29"/>
        <v>126447.98241876208</v>
      </c>
      <c r="J189" s="14">
        <f t="shared" si="29"/>
        <v>6309.468753058457</v>
      </c>
      <c r="K189" s="14">
        <f t="shared" si="29"/>
        <v>91557.56255512891</v>
      </c>
      <c r="L189" s="38">
        <f t="shared" si="29"/>
        <v>483331.14170510304</v>
      </c>
      <c r="M189" s="17"/>
      <c r="O189" s="17">
        <f t="shared" si="27"/>
        <v>97867.03130818738</v>
      </c>
    </row>
    <row r="190" spans="1:15" ht="16.5">
      <c r="A190" s="32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38"/>
      <c r="M190" s="17"/>
      <c r="O190" s="17">
        <f t="shared" si="27"/>
        <v>0</v>
      </c>
    </row>
    <row r="191" spans="1:15" ht="16.5">
      <c r="A191" s="32" t="s">
        <v>49</v>
      </c>
      <c r="B191" s="14">
        <f>SUM(B170:B174)</f>
        <v>116424.27471436551</v>
      </c>
      <c r="C191" s="14">
        <f aca="true" t="shared" si="30" ref="C191:L191">SUM(C170:C174)</f>
        <v>7869.552887620854</v>
      </c>
      <c r="D191" s="14">
        <f t="shared" si="30"/>
        <v>9197.534158917451</v>
      </c>
      <c r="E191" s="14">
        <f t="shared" si="30"/>
        <v>89387.98103065847</v>
      </c>
      <c r="F191" s="14">
        <f t="shared" si="30"/>
        <v>5412.5567833276655</v>
      </c>
      <c r="G191" s="14">
        <f t="shared" si="30"/>
        <v>52244.129656401</v>
      </c>
      <c r="H191" s="14">
        <f t="shared" si="30"/>
        <v>37731.94263820484</v>
      </c>
      <c r="I191" s="14">
        <f t="shared" si="30"/>
        <v>90005.76155136513</v>
      </c>
      <c r="J191" s="14">
        <f t="shared" si="30"/>
        <v>4792.168281061906</v>
      </c>
      <c r="K191" s="14">
        <f t="shared" si="30"/>
        <v>98382.39083534705</v>
      </c>
      <c r="L191" s="38">
        <f t="shared" si="30"/>
        <v>511448.2925372699</v>
      </c>
      <c r="M191" s="17"/>
      <c r="O191" s="17">
        <f t="shared" si="27"/>
        <v>103174.55911640896</v>
      </c>
    </row>
    <row r="192" spans="1:15" ht="16.5">
      <c r="A192" s="32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38"/>
      <c r="M192" s="17"/>
      <c r="O192" s="17">
        <f t="shared" si="27"/>
        <v>0</v>
      </c>
    </row>
    <row r="193" spans="1:15" ht="16.5">
      <c r="A193" s="32" t="s">
        <v>50</v>
      </c>
      <c r="B193" s="14">
        <f>SUM(B176:B180)</f>
        <v>67442.25351777121</v>
      </c>
      <c r="C193" s="14">
        <f aca="true" t="shared" si="31" ref="C193:L193">SUM(C176:C180)</f>
        <v>7477.488762452453</v>
      </c>
      <c r="D193" s="14">
        <f t="shared" si="31"/>
        <v>9800.71206240086</v>
      </c>
      <c r="E193" s="14">
        <f t="shared" si="31"/>
        <v>99675.10536094333</v>
      </c>
      <c r="F193" s="14">
        <f t="shared" si="31"/>
        <v>1944.2002826268663</v>
      </c>
      <c r="G193" s="14">
        <f t="shared" si="31"/>
        <v>49501.57720943783</v>
      </c>
      <c r="H193" s="14">
        <f t="shared" si="31"/>
        <v>42558.120014044674</v>
      </c>
      <c r="I193" s="14">
        <f t="shared" si="31"/>
        <v>101955.28059674057</v>
      </c>
      <c r="J193" s="14">
        <f t="shared" si="31"/>
        <v>7830.805053655461</v>
      </c>
      <c r="K193" s="14">
        <f t="shared" si="31"/>
        <v>17805.085595918612</v>
      </c>
      <c r="L193" s="38">
        <f t="shared" si="31"/>
        <v>405990.62845599186</v>
      </c>
      <c r="M193" s="17"/>
      <c r="O193" s="17">
        <f t="shared" si="27"/>
        <v>25635.890649574074</v>
      </c>
    </row>
    <row r="194" spans="1:15" ht="16.5">
      <c r="A194" s="32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38"/>
      <c r="M194" s="17"/>
      <c r="O194" s="17">
        <f t="shared" si="27"/>
        <v>0</v>
      </c>
    </row>
    <row r="195" spans="1:15" ht="16.5">
      <c r="A195" s="32" t="s">
        <v>51</v>
      </c>
      <c r="B195" s="14">
        <f>SUM(B182:B186)</f>
        <v>77021.58362480399</v>
      </c>
      <c r="C195" s="14">
        <f aca="true" t="shared" si="32" ref="C195:L195">SUM(C182:C186)</f>
        <v>8818.333922916334</v>
      </c>
      <c r="D195" s="14">
        <f t="shared" si="32"/>
        <v>4276.820563969723</v>
      </c>
      <c r="E195" s="14">
        <f t="shared" si="32"/>
        <v>130364.35929848652</v>
      </c>
      <c r="F195" s="14">
        <f t="shared" si="32"/>
        <v>3607.8964271661234</v>
      </c>
      <c r="G195" s="14">
        <f t="shared" si="32"/>
        <v>14728.508205348102</v>
      </c>
      <c r="H195" s="14">
        <f t="shared" si="32"/>
        <v>31236.8495975467</v>
      </c>
      <c r="I195" s="14">
        <f t="shared" si="32"/>
        <v>82212.75777202989</v>
      </c>
      <c r="J195" s="14">
        <f t="shared" si="32"/>
        <v>9926.611525892962</v>
      </c>
      <c r="K195" s="14">
        <f t="shared" si="32"/>
        <v>16979.131501212163</v>
      </c>
      <c r="L195" s="38">
        <f t="shared" si="32"/>
        <v>379172.8524393725</v>
      </c>
      <c r="M195" s="17"/>
      <c r="O195" s="17">
        <f t="shared" si="27"/>
        <v>26905.743027105127</v>
      </c>
    </row>
    <row r="196" spans="1:15" ht="16.5">
      <c r="A196" s="32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38"/>
      <c r="O196" s="17">
        <f t="shared" si="27"/>
        <v>0</v>
      </c>
    </row>
    <row r="197" spans="1:15" ht="16.5">
      <c r="A197" s="32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38"/>
      <c r="O197" s="17">
        <f t="shared" si="27"/>
        <v>0</v>
      </c>
    </row>
    <row r="198" spans="1:15" ht="16.5">
      <c r="A198" s="32" t="s">
        <v>52</v>
      </c>
      <c r="B198" s="14">
        <f>SUM(B189:B191)</f>
        <v>213351.31223312573</v>
      </c>
      <c r="C198" s="14">
        <f aca="true" t="shared" si="33" ref="C198:L198">SUM(C189:C191)</f>
        <v>16242.50957087704</v>
      </c>
      <c r="D198" s="14">
        <f t="shared" si="33"/>
        <v>15552.626834426273</v>
      </c>
      <c r="E198" s="14">
        <f t="shared" si="33"/>
        <v>185930.9015314613</v>
      </c>
      <c r="F198" s="14">
        <f t="shared" si="33"/>
        <v>8516.172588908345</v>
      </c>
      <c r="G198" s="14">
        <f t="shared" si="33"/>
        <v>66094.82848492039</v>
      </c>
      <c r="H198" s="14">
        <f t="shared" si="33"/>
        <v>71595.74860393027</v>
      </c>
      <c r="I198" s="14">
        <f t="shared" si="33"/>
        <v>216453.7439701272</v>
      </c>
      <c r="J198" s="14">
        <f t="shared" si="33"/>
        <v>11101.637034120362</v>
      </c>
      <c r="K198" s="14">
        <f t="shared" si="33"/>
        <v>189939.95339047594</v>
      </c>
      <c r="L198" s="38">
        <f t="shared" si="33"/>
        <v>994779.4342423729</v>
      </c>
      <c r="O198" s="17">
        <f t="shared" si="27"/>
        <v>201041.5904245963</v>
      </c>
    </row>
    <row r="199" spans="1:15" ht="16.5">
      <c r="A199" s="32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38"/>
      <c r="O199" s="17">
        <f t="shared" si="27"/>
        <v>0</v>
      </c>
    </row>
    <row r="200" spans="1:15" ht="16.5">
      <c r="A200" s="32" t="s">
        <v>53</v>
      </c>
      <c r="B200" s="14">
        <f>SUM(B193:B195)</f>
        <v>144463.83714257518</v>
      </c>
      <c r="C200" s="14">
        <f aca="true" t="shared" si="34" ref="C200:L200">SUM(C193:C195)</f>
        <v>16295.822685368787</v>
      </c>
      <c r="D200" s="14">
        <f t="shared" si="34"/>
        <v>14077.532626370583</v>
      </c>
      <c r="E200" s="14">
        <f t="shared" si="34"/>
        <v>230039.46465942985</v>
      </c>
      <c r="F200" s="14">
        <f t="shared" si="34"/>
        <v>5552.09670979299</v>
      </c>
      <c r="G200" s="14">
        <f t="shared" si="34"/>
        <v>64230.085414785935</v>
      </c>
      <c r="H200" s="14">
        <f t="shared" si="34"/>
        <v>73794.96961159137</v>
      </c>
      <c r="I200" s="14">
        <f t="shared" si="34"/>
        <v>184168.03836877045</v>
      </c>
      <c r="J200" s="14">
        <f t="shared" si="34"/>
        <v>17757.416579548422</v>
      </c>
      <c r="K200" s="14">
        <f t="shared" si="34"/>
        <v>34784.21709713078</v>
      </c>
      <c r="L200" s="38">
        <f t="shared" si="34"/>
        <v>785163.4808953644</v>
      </c>
      <c r="O200" s="17">
        <f t="shared" si="27"/>
        <v>52541.6336766792</v>
      </c>
    </row>
    <row r="201" spans="1:15" ht="16.5">
      <c r="A201" s="32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38"/>
      <c r="O201" s="17">
        <f t="shared" si="27"/>
        <v>0</v>
      </c>
    </row>
    <row r="202" spans="1:15" ht="16.5">
      <c r="A202" s="32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38"/>
      <c r="O202" s="17">
        <f t="shared" si="27"/>
        <v>0</v>
      </c>
    </row>
    <row r="203" spans="1:15" ht="16.5">
      <c r="A203" s="32" t="s">
        <v>54</v>
      </c>
      <c r="B203" s="14">
        <f aca="true" t="shared" si="35" ref="B203:L203">SUM(B198:B200)</f>
        <v>357815.1493757009</v>
      </c>
      <c r="C203" s="14">
        <f t="shared" si="35"/>
        <v>32538.332256245827</v>
      </c>
      <c r="D203" s="14">
        <f t="shared" si="35"/>
        <v>29630.15946079686</v>
      </c>
      <c r="E203" s="14">
        <f t="shared" si="35"/>
        <v>415970.36619089113</v>
      </c>
      <c r="F203" s="14">
        <f t="shared" si="35"/>
        <v>14068.269298701334</v>
      </c>
      <c r="G203" s="14">
        <f t="shared" si="35"/>
        <v>130324.91389970633</v>
      </c>
      <c r="H203" s="14">
        <f t="shared" si="35"/>
        <v>145390.71821552166</v>
      </c>
      <c r="I203" s="14">
        <f t="shared" si="35"/>
        <v>400621.78233889764</v>
      </c>
      <c r="J203" s="14">
        <f t="shared" si="35"/>
        <v>28859.053613668784</v>
      </c>
      <c r="K203" s="14">
        <f t="shared" si="35"/>
        <v>224724.17048760672</v>
      </c>
      <c r="L203" s="38">
        <f t="shared" si="35"/>
        <v>1779942.9151377373</v>
      </c>
      <c r="O203" s="17">
        <f t="shared" si="27"/>
        <v>253583.2241012755</v>
      </c>
    </row>
    <row r="204" spans="1:15" ht="17.25" thickBot="1">
      <c r="A204" s="39"/>
      <c r="B204" s="15"/>
      <c r="C204" s="16"/>
      <c r="D204" s="15"/>
      <c r="E204" s="16"/>
      <c r="F204" s="15"/>
      <c r="G204" s="16"/>
      <c r="H204" s="15"/>
      <c r="I204" s="16"/>
      <c r="J204" s="15"/>
      <c r="K204" s="16"/>
      <c r="L204" s="40"/>
      <c r="O204" s="17">
        <f t="shared" si="27"/>
        <v>0</v>
      </c>
    </row>
    <row r="205" spans="1:12" ht="17.25" thickTop="1">
      <c r="A205" s="44" t="s">
        <v>56</v>
      </c>
      <c r="B205" s="24">
        <f aca="true" t="shared" si="36" ref="B205:L205">SUM(B164:B186)-B203</f>
        <v>0</v>
      </c>
      <c r="C205" s="24">
        <f t="shared" si="36"/>
        <v>0</v>
      </c>
      <c r="D205" s="24">
        <f t="shared" si="36"/>
        <v>0</v>
      </c>
      <c r="E205" s="24">
        <f t="shared" si="36"/>
        <v>0</v>
      </c>
      <c r="F205" s="24">
        <f t="shared" si="36"/>
        <v>0</v>
      </c>
      <c r="G205" s="24">
        <f t="shared" si="36"/>
        <v>0</v>
      </c>
      <c r="H205" s="24">
        <f t="shared" si="36"/>
        <v>0</v>
      </c>
      <c r="I205" s="24">
        <f t="shared" si="36"/>
        <v>0</v>
      </c>
      <c r="J205" s="24">
        <f t="shared" si="36"/>
        <v>0</v>
      </c>
      <c r="K205" s="24">
        <f t="shared" si="36"/>
        <v>0</v>
      </c>
      <c r="L205" s="24">
        <f t="shared" si="36"/>
        <v>0</v>
      </c>
    </row>
    <row r="206" spans="1:12" ht="12.75">
      <c r="A206" s="43" t="s">
        <v>55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8" ht="9.75" customHeight="1" thickBot="1"/>
    <row r="209" spans="1:12" ht="49.5" customHeight="1">
      <c r="A209" s="96" t="s">
        <v>57</v>
      </c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8"/>
    </row>
    <row r="210" spans="1:14" ht="16.5">
      <c r="A210" s="30"/>
      <c r="B210" s="3" t="s">
        <v>1</v>
      </c>
      <c r="C210" s="4" t="s">
        <v>2</v>
      </c>
      <c r="D210" s="5" t="s">
        <v>3</v>
      </c>
      <c r="E210" s="4" t="s">
        <v>4</v>
      </c>
      <c r="F210" s="3" t="s">
        <v>5</v>
      </c>
      <c r="G210" s="4" t="s">
        <v>6</v>
      </c>
      <c r="H210" s="3" t="s">
        <v>7</v>
      </c>
      <c r="I210" s="4" t="s">
        <v>8</v>
      </c>
      <c r="J210" s="6" t="s">
        <v>9</v>
      </c>
      <c r="K210" s="12" t="s">
        <v>10</v>
      </c>
      <c r="L210" s="31">
        <v>10</v>
      </c>
      <c r="M210" s="99" t="s">
        <v>59</v>
      </c>
      <c r="N210" s="100" t="s">
        <v>60</v>
      </c>
    </row>
    <row r="211" spans="1:14" ht="15.75">
      <c r="A211" s="32"/>
      <c r="B211" s="7" t="s">
        <v>11</v>
      </c>
      <c r="C211" s="2" t="s">
        <v>11</v>
      </c>
      <c r="D211" s="7" t="s">
        <v>11</v>
      </c>
      <c r="E211" s="2" t="s">
        <v>11</v>
      </c>
      <c r="F211" s="7" t="s">
        <v>11</v>
      </c>
      <c r="G211" s="2" t="s">
        <v>11</v>
      </c>
      <c r="H211" s="7" t="s">
        <v>12</v>
      </c>
      <c r="I211" s="9" t="s">
        <v>13</v>
      </c>
      <c r="J211" s="8" t="s">
        <v>14</v>
      </c>
      <c r="K211" s="9" t="s">
        <v>15</v>
      </c>
      <c r="L211" s="33"/>
      <c r="M211" s="99"/>
      <c r="N211" s="100"/>
    </row>
    <row r="212" spans="1:14" ht="15.75">
      <c r="A212" s="32"/>
      <c r="B212" s="7"/>
      <c r="C212" s="2" t="s">
        <v>16</v>
      </c>
      <c r="D212" s="8" t="s">
        <v>17</v>
      </c>
      <c r="E212" s="9" t="s">
        <v>18</v>
      </c>
      <c r="F212" s="8" t="s">
        <v>19</v>
      </c>
      <c r="G212" s="2" t="s">
        <v>11</v>
      </c>
      <c r="H212" s="8" t="s">
        <v>20</v>
      </c>
      <c r="I212" s="2" t="s">
        <v>21</v>
      </c>
      <c r="J212" s="8" t="s">
        <v>22</v>
      </c>
      <c r="K212" s="9" t="s">
        <v>23</v>
      </c>
      <c r="L212" s="34" t="s">
        <v>24</v>
      </c>
      <c r="M212" s="99"/>
      <c r="N212" s="100"/>
    </row>
    <row r="213" spans="1:14" ht="30.75" customHeight="1">
      <c r="A213" s="46">
        <v>2012</v>
      </c>
      <c r="B213" s="25" t="s">
        <v>25</v>
      </c>
      <c r="C213" s="26" t="s">
        <v>26</v>
      </c>
      <c r="D213" s="10" t="s">
        <v>27</v>
      </c>
      <c r="E213" s="11" t="s">
        <v>28</v>
      </c>
      <c r="F213" s="10" t="s">
        <v>29</v>
      </c>
      <c r="G213" s="11" t="s">
        <v>30</v>
      </c>
      <c r="H213" s="10" t="s">
        <v>31</v>
      </c>
      <c r="I213" s="13" t="s">
        <v>32</v>
      </c>
      <c r="J213" s="10" t="s">
        <v>33</v>
      </c>
      <c r="K213" s="11" t="s">
        <v>34</v>
      </c>
      <c r="L213" s="35" t="s">
        <v>35</v>
      </c>
      <c r="M213" s="99"/>
      <c r="N213" s="100"/>
    </row>
    <row r="214" spans="1:14" ht="16.5">
      <c r="A214" s="36"/>
      <c r="B214" s="1"/>
      <c r="C214" s="27"/>
      <c r="D214" s="27"/>
      <c r="E214" s="27"/>
      <c r="F214" s="27"/>
      <c r="G214" s="27"/>
      <c r="H214" s="27"/>
      <c r="I214" s="27"/>
      <c r="J214" s="27"/>
      <c r="K214" s="27"/>
      <c r="L214" s="41"/>
      <c r="N214" s="57"/>
    </row>
    <row r="215" spans="1:14" ht="16.5">
      <c r="A215" s="32" t="s">
        <v>36</v>
      </c>
      <c r="B215" s="14">
        <v>30377.18</v>
      </c>
      <c r="C215" s="23">
        <v>2415.57</v>
      </c>
      <c r="D215" s="14">
        <v>3260.59</v>
      </c>
      <c r="E215" s="23">
        <v>25749.35</v>
      </c>
      <c r="F215" s="14">
        <v>1412.85</v>
      </c>
      <c r="G215" s="23">
        <v>6021.29</v>
      </c>
      <c r="H215" s="14">
        <v>14738.75</v>
      </c>
      <c r="I215" s="23">
        <v>49342.31</v>
      </c>
      <c r="J215" s="14">
        <v>1895.88</v>
      </c>
      <c r="K215" s="23">
        <v>6114.19</v>
      </c>
      <c r="L215" s="38">
        <f>SUM(B215:K215)</f>
        <v>141327.96</v>
      </c>
      <c r="M215" s="53">
        <f>'[1]Impcal-Jan'!$F$37/1000</f>
        <v>141327.95446871396</v>
      </c>
      <c r="N215" s="58">
        <f>L215-M215</f>
        <v>0.005531286034965888</v>
      </c>
    </row>
    <row r="216" spans="1:14" ht="16.5">
      <c r="A216" s="32"/>
      <c r="B216" s="19"/>
      <c r="C216" s="20"/>
      <c r="D216" s="14"/>
      <c r="E216" s="23"/>
      <c r="F216" s="14"/>
      <c r="G216" s="23"/>
      <c r="H216" s="14"/>
      <c r="I216" s="23"/>
      <c r="J216" s="14"/>
      <c r="K216" s="23"/>
      <c r="L216" s="38"/>
      <c r="M216" s="53"/>
      <c r="N216" s="58">
        <f>L216-M216</f>
        <v>0</v>
      </c>
    </row>
    <row r="217" spans="1:14" ht="16.5">
      <c r="A217" s="32" t="s">
        <v>37</v>
      </c>
      <c r="B217" s="14">
        <v>18233.34</v>
      </c>
      <c r="C217" s="14">
        <v>2847.98</v>
      </c>
      <c r="D217" s="14">
        <v>3859.45</v>
      </c>
      <c r="E217" s="14">
        <v>25455.45</v>
      </c>
      <c r="F217" s="14">
        <v>300.78</v>
      </c>
      <c r="G217" s="14">
        <v>4446.02</v>
      </c>
      <c r="H217" s="14">
        <v>9668.78</v>
      </c>
      <c r="I217" s="14">
        <v>25252.66</v>
      </c>
      <c r="J217" s="14">
        <v>2241.29</v>
      </c>
      <c r="K217" s="14">
        <v>3981.59</v>
      </c>
      <c r="L217" s="38">
        <f>SUM(B217:K217)</f>
        <v>96287.34</v>
      </c>
      <c r="M217" s="53">
        <f>'[1]Imcal-Feb'!$F$37/1000</f>
        <v>96287.37495949649</v>
      </c>
      <c r="N217" s="58">
        <f>L217-M217</f>
        <v>-0.03495949649368413</v>
      </c>
    </row>
    <row r="218" spans="1:14" ht="16.5">
      <c r="A218" s="32"/>
      <c r="B218" s="14"/>
      <c r="C218" s="42"/>
      <c r="D218" s="14"/>
      <c r="E218" s="23"/>
      <c r="F218" s="14"/>
      <c r="G218" s="23"/>
      <c r="H218" s="14"/>
      <c r="I218" s="23"/>
      <c r="J218" s="14"/>
      <c r="K218" s="23"/>
      <c r="L218" s="38"/>
      <c r="M218" s="53"/>
      <c r="N218" s="58">
        <f>L218-M218</f>
        <v>0</v>
      </c>
    </row>
    <row r="219" spans="1:14" ht="16.5">
      <c r="A219" s="32" t="s">
        <v>38</v>
      </c>
      <c r="B219" s="14">
        <v>21142.52</v>
      </c>
      <c r="C219" s="14">
        <v>1824.98</v>
      </c>
      <c r="D219" s="14">
        <v>708.72</v>
      </c>
      <c r="E219" s="14">
        <v>35249.49</v>
      </c>
      <c r="F219" s="14">
        <v>375.51</v>
      </c>
      <c r="G219" s="14">
        <v>5751.27</v>
      </c>
      <c r="H219" s="14">
        <v>18031.89</v>
      </c>
      <c r="I219" s="14">
        <v>29385.76</v>
      </c>
      <c r="J219" s="14">
        <v>12657.91</v>
      </c>
      <c r="K219" s="14">
        <v>4476.67</v>
      </c>
      <c r="L219" s="38">
        <f>SUM(B219:K219)</f>
        <v>129604.72</v>
      </c>
      <c r="M219" s="53">
        <f>'[1]Impcal-Mar'!$F$38/1000</f>
        <v>129604.69839010692</v>
      </c>
      <c r="N219" s="58">
        <f>L219-M219</f>
        <v>0.02160989308322314</v>
      </c>
    </row>
    <row r="220" spans="1:14" ht="16.5">
      <c r="A220" s="32"/>
      <c r="B220" s="14"/>
      <c r="C220" s="23"/>
      <c r="D220" s="14"/>
      <c r="E220" s="23"/>
      <c r="F220" s="14"/>
      <c r="G220" s="23"/>
      <c r="H220" s="14"/>
      <c r="I220" s="23"/>
      <c r="J220" s="14"/>
      <c r="K220" s="23"/>
      <c r="L220" s="38"/>
      <c r="M220" s="53"/>
      <c r="N220" s="58">
        <f aca="true" t="shared" si="37" ref="N220:N237">L220-M220</f>
        <v>0</v>
      </c>
    </row>
    <row r="221" spans="1:14" ht="16.5">
      <c r="A221" s="32" t="s">
        <v>39</v>
      </c>
      <c r="B221" s="14">
        <v>9132.899641791664</v>
      </c>
      <c r="C221" s="14">
        <v>2081.444811696149</v>
      </c>
      <c r="D221" s="14">
        <v>3899.881364713861</v>
      </c>
      <c r="E221" s="14">
        <v>19731.02210938504</v>
      </c>
      <c r="F221" s="14">
        <v>264.38821548682233</v>
      </c>
      <c r="G221" s="14">
        <v>2940.326840297461</v>
      </c>
      <c r="H221" s="14">
        <v>17794.946821691206</v>
      </c>
      <c r="I221" s="14">
        <v>26275.77861126858</v>
      </c>
      <c r="J221" s="14">
        <v>1440.6519229589785</v>
      </c>
      <c r="K221" s="14">
        <v>3402.62736943094</v>
      </c>
      <c r="L221" s="38">
        <f>SUM(B221:K221)</f>
        <v>86963.9677087207</v>
      </c>
      <c r="M221" s="54">
        <f>'[1]Impcal-Apr'!$F$38/1000</f>
        <v>86963.9677087207</v>
      </c>
      <c r="N221" s="58">
        <f t="shared" si="37"/>
        <v>0</v>
      </c>
    </row>
    <row r="222" spans="1:14" ht="16.5">
      <c r="A222" s="32"/>
      <c r="B222" s="14"/>
      <c r="C222" s="23"/>
      <c r="D222" s="14"/>
      <c r="E222" s="23"/>
      <c r="F222" s="14"/>
      <c r="G222" s="23"/>
      <c r="H222" s="14"/>
      <c r="I222" s="23"/>
      <c r="J222" s="14"/>
      <c r="K222" s="23"/>
      <c r="L222" s="38"/>
      <c r="M222" s="53"/>
      <c r="N222" s="58"/>
    </row>
    <row r="223" spans="1:14" ht="16.5">
      <c r="A223" s="32" t="s">
        <v>40</v>
      </c>
      <c r="B223" s="14">
        <v>41464.44191203372</v>
      </c>
      <c r="C223" s="14">
        <v>3139.751519270393</v>
      </c>
      <c r="D223" s="14">
        <v>2932.5721873398547</v>
      </c>
      <c r="E223" s="14">
        <v>34023.54678977044</v>
      </c>
      <c r="F223" s="14">
        <v>439.2870491998775</v>
      </c>
      <c r="G223" s="14">
        <v>5385.964663285533</v>
      </c>
      <c r="H223" s="14">
        <v>12475.234983180275</v>
      </c>
      <c r="I223" s="14">
        <v>33828.64708696713</v>
      </c>
      <c r="J223" s="14">
        <v>1710.4764608180567</v>
      </c>
      <c r="K223" s="14">
        <v>4544.167956463484</v>
      </c>
      <c r="L223" s="38">
        <f>SUM(B223:K223)</f>
        <v>139944.09060832876</v>
      </c>
      <c r="M223" s="54">
        <f>'[1]Impcal-May'!$F$38/1000</f>
        <v>139944.0906083288</v>
      </c>
      <c r="N223" s="58">
        <f t="shared" si="37"/>
        <v>0</v>
      </c>
    </row>
    <row r="224" spans="1:14" ht="16.5">
      <c r="A224" s="32"/>
      <c r="B224" s="14"/>
      <c r="C224" s="23"/>
      <c r="D224" s="14"/>
      <c r="E224" s="23"/>
      <c r="F224" s="14"/>
      <c r="G224" s="23"/>
      <c r="H224" s="14"/>
      <c r="I224" s="23"/>
      <c r="J224" s="14"/>
      <c r="K224" s="23"/>
      <c r="L224" s="38"/>
      <c r="M224" s="53"/>
      <c r="N224" s="58"/>
    </row>
    <row r="225" spans="1:14" ht="16.5">
      <c r="A225" s="32" t="s">
        <v>41</v>
      </c>
      <c r="B225" s="14">
        <v>31987.069433059023</v>
      </c>
      <c r="C225" s="14">
        <v>2390.1809892478814</v>
      </c>
      <c r="D225" s="14">
        <v>2315.409752063107</v>
      </c>
      <c r="E225" s="22">
        <v>23540.02233615825</v>
      </c>
      <c r="F225" s="14">
        <v>1216.96325019698</v>
      </c>
      <c r="G225" s="14">
        <v>28487.759249047354</v>
      </c>
      <c r="H225" s="14">
        <v>21377.613349511812</v>
      </c>
      <c r="I225" s="14">
        <v>36219.483594647216</v>
      </c>
      <c r="J225" s="14">
        <v>1199.6976610053127</v>
      </c>
      <c r="K225" s="14">
        <v>14327.015271710434</v>
      </c>
      <c r="L225" s="38">
        <f>SUM(B225:K225)</f>
        <v>163061.2148866474</v>
      </c>
      <c r="M225" s="53">
        <f>'[1]Impcal-Jun'!$F$38/1000</f>
        <v>163061.2148866474</v>
      </c>
      <c r="N225" s="58">
        <f t="shared" si="37"/>
        <v>0</v>
      </c>
    </row>
    <row r="226" spans="1:14" ht="16.5">
      <c r="A226" s="32"/>
      <c r="B226" s="14"/>
      <c r="C226" s="23"/>
      <c r="D226" s="14"/>
      <c r="E226" s="23"/>
      <c r="F226" s="14"/>
      <c r="G226" s="23"/>
      <c r="H226" s="14"/>
      <c r="I226" s="23"/>
      <c r="J226" s="14"/>
      <c r="K226" s="23"/>
      <c r="L226" s="38"/>
      <c r="N226" s="58">
        <f t="shared" si="37"/>
        <v>0</v>
      </c>
    </row>
    <row r="227" spans="1:14" ht="16.5">
      <c r="A227" s="32" t="s">
        <v>42</v>
      </c>
      <c r="B227" s="14">
        <v>34410.31135299152</v>
      </c>
      <c r="C227" s="14">
        <v>3222.140319084494</v>
      </c>
      <c r="D227" s="14">
        <v>4368.87214917568</v>
      </c>
      <c r="E227" s="14">
        <v>36786.30554435786</v>
      </c>
      <c r="F227" s="14">
        <v>958.854729809531</v>
      </c>
      <c r="G227" s="14">
        <v>4149.870938610272</v>
      </c>
      <c r="H227" s="14">
        <v>23794.17298401648</v>
      </c>
      <c r="I227" s="14">
        <v>41128.88866679124</v>
      </c>
      <c r="J227" s="14">
        <v>1317.4816057613566</v>
      </c>
      <c r="K227" s="14">
        <v>11955.666464174908</v>
      </c>
      <c r="L227" s="38">
        <f>SUM(B227:K227)</f>
        <v>162092.56475477334</v>
      </c>
      <c r="M227" s="53">
        <f>'[1]Impcal-Jul'!$F$37/1000</f>
        <v>162092.5647547733</v>
      </c>
      <c r="N227" s="58">
        <f t="shared" si="37"/>
        <v>0</v>
      </c>
    </row>
    <row r="228" spans="1:14" ht="16.5">
      <c r="A228" s="32"/>
      <c r="B228" s="1"/>
      <c r="C228" s="29"/>
      <c r="D228" s="28"/>
      <c r="E228" s="48"/>
      <c r="F228" s="28"/>
      <c r="G228" s="28"/>
      <c r="H228" s="28"/>
      <c r="I228" s="28"/>
      <c r="J228" s="28"/>
      <c r="K228" s="23"/>
      <c r="L228" s="38"/>
      <c r="N228" s="58">
        <f t="shared" si="37"/>
        <v>0</v>
      </c>
    </row>
    <row r="229" spans="1:14" ht="16.5">
      <c r="A229" s="32" t="s">
        <v>43</v>
      </c>
      <c r="B229" s="14">
        <v>22335.59181419183</v>
      </c>
      <c r="C229" s="14">
        <v>1862.4167746333098</v>
      </c>
      <c r="D229" s="14">
        <v>2051.1780660330605</v>
      </c>
      <c r="E229" s="14">
        <v>31334.763693827368</v>
      </c>
      <c r="F229" s="14">
        <v>1183.6740858249984</v>
      </c>
      <c r="G229" s="14">
        <v>5751.575208221054</v>
      </c>
      <c r="H229" s="14">
        <v>13193.444551544097</v>
      </c>
      <c r="I229" s="14">
        <v>36236.69547601616</v>
      </c>
      <c r="J229" s="14">
        <v>1384.5128974327647</v>
      </c>
      <c r="K229" s="14">
        <v>4515.457734604543</v>
      </c>
      <c r="L229" s="38">
        <f>SUM(B229:K229)</f>
        <v>119849.31030232919</v>
      </c>
      <c r="M229" s="53">
        <f>'[1]Impcal-Aug'!$F$37/1000</f>
        <v>119849.31030232919</v>
      </c>
      <c r="N229" s="58">
        <f t="shared" si="37"/>
        <v>0</v>
      </c>
    </row>
    <row r="230" spans="1:14" ht="16.5">
      <c r="A230" s="32"/>
      <c r="B230" s="14"/>
      <c r="C230" s="23"/>
      <c r="D230" s="14"/>
      <c r="E230" s="23"/>
      <c r="F230" s="14"/>
      <c r="G230" s="23"/>
      <c r="H230" s="14"/>
      <c r="I230" s="23"/>
      <c r="J230" s="14"/>
      <c r="K230" s="23"/>
      <c r="L230" s="38"/>
      <c r="N230" s="58">
        <f t="shared" si="37"/>
        <v>0</v>
      </c>
    </row>
    <row r="231" spans="1:14" ht="16.5">
      <c r="A231" s="32" t="s">
        <v>44</v>
      </c>
      <c r="B231" s="14">
        <v>39949.66340014891</v>
      </c>
      <c r="C231" s="14">
        <v>1709.2588997870212</v>
      </c>
      <c r="D231" s="14">
        <v>144.017971655841</v>
      </c>
      <c r="E231" s="14">
        <v>25453.860507909565</v>
      </c>
      <c r="F231" s="14">
        <v>1241.6045086320953</v>
      </c>
      <c r="G231" s="14">
        <v>4050.1613817714124</v>
      </c>
      <c r="H231" s="14">
        <v>9736.341661423638</v>
      </c>
      <c r="I231" s="14">
        <v>56217.969611030174</v>
      </c>
      <c r="J231" s="14">
        <v>1048.333972651586</v>
      </c>
      <c r="K231" s="14">
        <v>4332.736766034492</v>
      </c>
      <c r="L231" s="38">
        <f>SUM(B231:K231)</f>
        <v>143883.94868104474</v>
      </c>
      <c r="M231" s="53">
        <f>'[1]Impcal-Sep'!$F$37/1000</f>
        <v>143883.94868104477</v>
      </c>
      <c r="N231" s="58">
        <f t="shared" si="37"/>
        <v>0</v>
      </c>
    </row>
    <row r="232" spans="1:14" ht="16.5">
      <c r="A232" s="32"/>
      <c r="B232" s="14"/>
      <c r="C232" s="23"/>
      <c r="D232" s="14"/>
      <c r="E232" s="23"/>
      <c r="F232" s="14"/>
      <c r="G232" s="23"/>
      <c r="H232" s="14"/>
      <c r="I232" s="23"/>
      <c r="J232" s="14"/>
      <c r="K232" s="23"/>
      <c r="L232" s="38"/>
      <c r="N232" s="58">
        <f t="shared" si="37"/>
        <v>0</v>
      </c>
    </row>
    <row r="233" spans="1:14" ht="16.5">
      <c r="A233" s="32" t="s">
        <v>45</v>
      </c>
      <c r="B233" s="14">
        <v>9499.435905812896</v>
      </c>
      <c r="C233" s="14">
        <v>1997.4451885379551</v>
      </c>
      <c r="D233" s="14">
        <v>4260.054899046367</v>
      </c>
      <c r="E233" s="14">
        <v>29307.371410404092</v>
      </c>
      <c r="F233" s="14">
        <v>417.36196158946507</v>
      </c>
      <c r="G233" s="14">
        <v>34408.10333332411</v>
      </c>
      <c r="H233" s="14">
        <v>8011.89681881897</v>
      </c>
      <c r="I233" s="14">
        <v>55915.91918457582</v>
      </c>
      <c r="J233" s="14">
        <v>1874.6808709424479</v>
      </c>
      <c r="K233" s="14">
        <v>15777.36115120905</v>
      </c>
      <c r="L233" s="38">
        <f>SUM(B233:K233)</f>
        <v>161469.63072426117</v>
      </c>
      <c r="M233" s="53">
        <f>'[1]Impcal-Oct'!$F$37/1000</f>
        <v>161469.63072426117</v>
      </c>
      <c r="N233" s="58">
        <f t="shared" si="37"/>
        <v>0</v>
      </c>
    </row>
    <row r="234" spans="1:14" ht="16.5">
      <c r="A234" s="32"/>
      <c r="B234" s="14"/>
      <c r="C234" s="23"/>
      <c r="D234" s="14"/>
      <c r="E234" s="23"/>
      <c r="F234" s="14"/>
      <c r="G234" s="23"/>
      <c r="H234" s="14"/>
      <c r="I234" s="23"/>
      <c r="J234" s="14"/>
      <c r="K234" s="23"/>
      <c r="L234" s="38"/>
      <c r="M234" s="53"/>
      <c r="N234" s="58"/>
    </row>
    <row r="235" spans="1:14" ht="16.5">
      <c r="A235" s="32" t="s">
        <v>46</v>
      </c>
      <c r="B235" s="14">
        <v>34542.893797765806</v>
      </c>
      <c r="C235" s="14">
        <v>2372.0524487973207</v>
      </c>
      <c r="D235" s="14">
        <v>2443.4535323159535</v>
      </c>
      <c r="E235" s="14">
        <v>26674.012509158878</v>
      </c>
      <c r="F235" s="14">
        <v>1158.0880079279038</v>
      </c>
      <c r="G235" s="14">
        <v>3403.003693173745</v>
      </c>
      <c r="H235" s="14">
        <v>11726.643196555271</v>
      </c>
      <c r="I235" s="14">
        <v>52024.58216549413</v>
      </c>
      <c r="J235" s="14">
        <v>1867.8197635214933</v>
      </c>
      <c r="K235" s="14">
        <v>6676.977145015823</v>
      </c>
      <c r="L235" s="38">
        <f>SUM(B235:K235)</f>
        <v>142889.52625972632</v>
      </c>
      <c r="M235" s="53">
        <f>'[1]Impcal-Nov'!$F$37/1000</f>
        <v>142889.52625972632</v>
      </c>
      <c r="N235" s="58">
        <f t="shared" si="37"/>
        <v>0</v>
      </c>
    </row>
    <row r="236" spans="1:14" ht="16.5">
      <c r="A236" s="32"/>
      <c r="B236" s="14"/>
      <c r="C236" s="23"/>
      <c r="D236" s="14"/>
      <c r="E236" s="23"/>
      <c r="F236" s="14"/>
      <c r="G236" s="14"/>
      <c r="H236" s="18"/>
      <c r="I236" s="23"/>
      <c r="J236" s="14"/>
      <c r="K236" s="23"/>
      <c r="L236" s="38"/>
      <c r="M236" s="53"/>
      <c r="N236" s="58"/>
    </row>
    <row r="237" spans="1:14" ht="16.5">
      <c r="A237" s="32" t="s">
        <v>47</v>
      </c>
      <c r="B237" s="14">
        <v>12971.651858520861</v>
      </c>
      <c r="C237" s="14">
        <v>2634.0968133913293</v>
      </c>
      <c r="D237" s="14">
        <v>3166.9629931290992</v>
      </c>
      <c r="E237" s="14">
        <v>33265.58195458937</v>
      </c>
      <c r="F237" s="14">
        <v>1039.6315188176325</v>
      </c>
      <c r="G237" s="14">
        <v>2190.2222324747013</v>
      </c>
      <c r="H237" s="14">
        <v>8755.31022809727</v>
      </c>
      <c r="I237" s="14">
        <v>44101.7312842581</v>
      </c>
      <c r="J237" s="14">
        <v>1892.5081575320166</v>
      </c>
      <c r="K237" s="14">
        <v>6139.066841244335</v>
      </c>
      <c r="L237" s="38">
        <f>SUM(B237:K237)</f>
        <v>116156.76388205471</v>
      </c>
      <c r="M237" s="53">
        <f>'[1]Impcal-Dec'!$F$37/1000</f>
        <v>116156.7638820547</v>
      </c>
      <c r="N237" s="58">
        <f t="shared" si="37"/>
        <v>0</v>
      </c>
    </row>
    <row r="238" spans="1:13" ht="16.5">
      <c r="A238" s="32"/>
      <c r="B238" s="14"/>
      <c r="C238" s="23"/>
      <c r="D238" s="14"/>
      <c r="E238" s="23"/>
      <c r="F238" s="14"/>
      <c r="G238" s="14"/>
      <c r="H238" s="18"/>
      <c r="I238" s="23"/>
      <c r="J238" s="14"/>
      <c r="K238" s="23"/>
      <c r="L238" s="38"/>
      <c r="M238" s="53"/>
    </row>
    <row r="239" spans="1:12" ht="16.5">
      <c r="A239" s="32"/>
      <c r="B239" s="14"/>
      <c r="C239" s="23"/>
      <c r="D239" s="14"/>
      <c r="E239" s="23"/>
      <c r="F239" s="14"/>
      <c r="G239" s="14"/>
      <c r="H239" s="18"/>
      <c r="I239" s="23"/>
      <c r="J239" s="14"/>
      <c r="K239" s="23"/>
      <c r="L239" s="38"/>
    </row>
    <row r="240" spans="1:12" ht="16.5">
      <c r="A240" s="32" t="s">
        <v>48</v>
      </c>
      <c r="B240" s="14">
        <f>SUM(B215:B219)</f>
        <v>69753.04000000001</v>
      </c>
      <c r="C240" s="14">
        <f aca="true" t="shared" si="38" ref="C240:L240">SUM(C215:C219)</f>
        <v>7088.530000000001</v>
      </c>
      <c r="D240" s="14">
        <f t="shared" si="38"/>
        <v>7828.76</v>
      </c>
      <c r="E240" s="14">
        <f t="shared" si="38"/>
        <v>86454.29000000001</v>
      </c>
      <c r="F240" s="14">
        <f t="shared" si="38"/>
        <v>2089.14</v>
      </c>
      <c r="G240" s="14">
        <f t="shared" si="38"/>
        <v>16218.580000000002</v>
      </c>
      <c r="H240" s="14">
        <f t="shared" si="38"/>
        <v>42439.42</v>
      </c>
      <c r="I240" s="14">
        <f t="shared" si="38"/>
        <v>103980.73</v>
      </c>
      <c r="J240" s="14">
        <f t="shared" si="38"/>
        <v>16795.08</v>
      </c>
      <c r="K240" s="14">
        <f t="shared" si="38"/>
        <v>14572.449999999999</v>
      </c>
      <c r="L240" s="38">
        <f t="shared" si="38"/>
        <v>367220.02</v>
      </c>
    </row>
    <row r="241" spans="1:12" ht="16.5">
      <c r="A241" s="32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38"/>
    </row>
    <row r="242" spans="1:12" ht="16.5">
      <c r="A242" s="32" t="s">
        <v>49</v>
      </c>
      <c r="B242" s="14">
        <f>SUM(B221:B225)</f>
        <v>82584.41098688441</v>
      </c>
      <c r="C242" s="14">
        <f aca="true" t="shared" si="39" ref="C242:L242">SUM(C221:C225)</f>
        <v>7611.377320214424</v>
      </c>
      <c r="D242" s="14">
        <f t="shared" si="39"/>
        <v>9147.863304116823</v>
      </c>
      <c r="E242" s="14">
        <f t="shared" si="39"/>
        <v>77294.59123531372</v>
      </c>
      <c r="F242" s="14">
        <f t="shared" si="39"/>
        <v>1920.6385148836798</v>
      </c>
      <c r="G242" s="14">
        <f t="shared" si="39"/>
        <v>36814.05075263035</v>
      </c>
      <c r="H242" s="14">
        <f t="shared" si="39"/>
        <v>51647.79515438329</v>
      </c>
      <c r="I242" s="14">
        <f t="shared" si="39"/>
        <v>96323.90929288292</v>
      </c>
      <c r="J242" s="14">
        <f t="shared" si="39"/>
        <v>4350.826044782348</v>
      </c>
      <c r="K242" s="14">
        <f t="shared" si="39"/>
        <v>22273.810597604857</v>
      </c>
      <c r="L242" s="38">
        <f t="shared" si="39"/>
        <v>389969.2732036968</v>
      </c>
    </row>
    <row r="243" spans="1:12" ht="16.5">
      <c r="A243" s="32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38"/>
    </row>
    <row r="244" spans="1:12" ht="16.5">
      <c r="A244" s="32" t="s">
        <v>50</v>
      </c>
      <c r="B244" s="14">
        <f>SUM(B227:B231)</f>
        <v>96695.56656733225</v>
      </c>
      <c r="C244" s="14">
        <f aca="true" t="shared" si="40" ref="C244:L244">SUM(C227:C231)</f>
        <v>6793.815993504824</v>
      </c>
      <c r="D244" s="14">
        <f t="shared" si="40"/>
        <v>6564.068186864582</v>
      </c>
      <c r="E244" s="14">
        <f t="shared" si="40"/>
        <v>93574.9297460948</v>
      </c>
      <c r="F244" s="14">
        <f t="shared" si="40"/>
        <v>3384.133324266625</v>
      </c>
      <c r="G244" s="14">
        <f t="shared" si="40"/>
        <v>13951.607528602737</v>
      </c>
      <c r="H244" s="14">
        <f t="shared" si="40"/>
        <v>46723.959196984215</v>
      </c>
      <c r="I244" s="14">
        <f t="shared" si="40"/>
        <v>133583.5537538376</v>
      </c>
      <c r="J244" s="14">
        <f t="shared" si="40"/>
        <v>3750.3284758457075</v>
      </c>
      <c r="K244" s="14">
        <f t="shared" si="40"/>
        <v>20803.86096481394</v>
      </c>
      <c r="L244" s="38">
        <f t="shared" si="40"/>
        <v>425825.8237381473</v>
      </c>
    </row>
    <row r="245" spans="1:12" ht="16.5">
      <c r="A245" s="32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38"/>
    </row>
    <row r="246" spans="1:12" ht="16.5">
      <c r="A246" s="32" t="s">
        <v>51</v>
      </c>
      <c r="B246" s="14">
        <f>SUM(B233:B237)</f>
        <v>57013.981562099565</v>
      </c>
      <c r="C246" s="14">
        <f aca="true" t="shared" si="41" ref="C246:L246">SUM(C233:C237)</f>
        <v>7003.594450726605</v>
      </c>
      <c r="D246" s="14">
        <f t="shared" si="41"/>
        <v>9870.47142449142</v>
      </c>
      <c r="E246" s="14">
        <f t="shared" si="41"/>
        <v>89246.96587415235</v>
      </c>
      <c r="F246" s="14">
        <f t="shared" si="41"/>
        <v>2615.0814883350013</v>
      </c>
      <c r="G246" s="14">
        <f t="shared" si="41"/>
        <v>40001.329258972546</v>
      </c>
      <c r="H246" s="14">
        <f t="shared" si="41"/>
        <v>28493.850243471512</v>
      </c>
      <c r="I246" s="14">
        <f t="shared" si="41"/>
        <v>152042.23263432804</v>
      </c>
      <c r="J246" s="14">
        <f t="shared" si="41"/>
        <v>5635.008791995958</v>
      </c>
      <c r="K246" s="14">
        <f t="shared" si="41"/>
        <v>28593.405137469206</v>
      </c>
      <c r="L246" s="38">
        <f t="shared" si="41"/>
        <v>420515.9208660422</v>
      </c>
    </row>
    <row r="247" spans="1:12" ht="16.5">
      <c r="A247" s="32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38"/>
    </row>
    <row r="248" spans="1:12" ht="16.5">
      <c r="A248" s="32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38"/>
    </row>
    <row r="249" spans="1:12" ht="16.5">
      <c r="A249" s="32" t="s">
        <v>52</v>
      </c>
      <c r="B249" s="14">
        <f>SUM(B240:B242)</f>
        <v>152337.45098688442</v>
      </c>
      <c r="C249" s="14">
        <f aca="true" t="shared" si="42" ref="C249:L249">SUM(C240:C242)</f>
        <v>14699.907320214425</v>
      </c>
      <c r="D249" s="14">
        <f t="shared" si="42"/>
        <v>16976.623304116823</v>
      </c>
      <c r="E249" s="14">
        <f t="shared" si="42"/>
        <v>163748.88123531372</v>
      </c>
      <c r="F249" s="14">
        <f t="shared" si="42"/>
        <v>4009.7785148836797</v>
      </c>
      <c r="G249" s="14">
        <f t="shared" si="42"/>
        <v>53032.63075263035</v>
      </c>
      <c r="H249" s="14">
        <f t="shared" si="42"/>
        <v>94087.21515438329</v>
      </c>
      <c r="I249" s="14">
        <f t="shared" si="42"/>
        <v>200304.63929288293</v>
      </c>
      <c r="J249" s="14">
        <f t="shared" si="42"/>
        <v>21145.90604478235</v>
      </c>
      <c r="K249" s="14">
        <f t="shared" si="42"/>
        <v>36846.26059760486</v>
      </c>
      <c r="L249" s="38">
        <f t="shared" si="42"/>
        <v>757189.2932036968</v>
      </c>
    </row>
    <row r="250" spans="1:12" ht="16.5">
      <c r="A250" s="32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38"/>
    </row>
    <row r="251" spans="1:12" ht="16.5">
      <c r="A251" s="32" t="s">
        <v>53</v>
      </c>
      <c r="B251" s="14">
        <f>SUM(B244:B246)</f>
        <v>153709.54812943182</v>
      </c>
      <c r="C251" s="14">
        <f aca="true" t="shared" si="43" ref="C251:L251">SUM(C244:C246)</f>
        <v>13797.41044423143</v>
      </c>
      <c r="D251" s="14">
        <f t="shared" si="43"/>
        <v>16434.539611356002</v>
      </c>
      <c r="E251" s="14">
        <f t="shared" si="43"/>
        <v>182821.89562024715</v>
      </c>
      <c r="F251" s="14">
        <f t="shared" si="43"/>
        <v>5999.214812601626</v>
      </c>
      <c r="G251" s="14">
        <f t="shared" si="43"/>
        <v>53952.93678757528</v>
      </c>
      <c r="H251" s="14">
        <f t="shared" si="43"/>
        <v>75217.80944045572</v>
      </c>
      <c r="I251" s="14">
        <f t="shared" si="43"/>
        <v>285625.78638816567</v>
      </c>
      <c r="J251" s="14">
        <f t="shared" si="43"/>
        <v>9385.337267841665</v>
      </c>
      <c r="K251" s="14">
        <f t="shared" si="43"/>
        <v>49397.266102283145</v>
      </c>
      <c r="L251" s="38">
        <f t="shared" si="43"/>
        <v>846341.7446041894</v>
      </c>
    </row>
    <row r="252" spans="1:12" ht="16.5">
      <c r="A252" s="32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38"/>
    </row>
    <row r="253" spans="1:12" ht="16.5">
      <c r="A253" s="32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38"/>
    </row>
    <row r="254" spans="1:12" ht="16.5">
      <c r="A254" s="32" t="s">
        <v>54</v>
      </c>
      <c r="B254" s="14">
        <f aca="true" t="shared" si="44" ref="B254:L254">SUM(B249:B251)</f>
        <v>306046.9991163162</v>
      </c>
      <c r="C254" s="14">
        <f t="shared" si="44"/>
        <v>28497.317764445856</v>
      </c>
      <c r="D254" s="14">
        <f t="shared" si="44"/>
        <v>33411.16291547283</v>
      </c>
      <c r="E254" s="14">
        <f t="shared" si="44"/>
        <v>346570.77685556083</v>
      </c>
      <c r="F254" s="14">
        <f t="shared" si="44"/>
        <v>10008.993327485307</v>
      </c>
      <c r="G254" s="14">
        <f t="shared" si="44"/>
        <v>106985.56754020564</v>
      </c>
      <c r="H254" s="14">
        <f t="shared" si="44"/>
        <v>169305.02459483902</v>
      </c>
      <c r="I254" s="14">
        <f t="shared" si="44"/>
        <v>485930.4256810486</v>
      </c>
      <c r="J254" s="14">
        <f t="shared" si="44"/>
        <v>30531.243312624014</v>
      </c>
      <c r="K254" s="14">
        <f t="shared" si="44"/>
        <v>86243.526699888</v>
      </c>
      <c r="L254" s="38">
        <f t="shared" si="44"/>
        <v>1603531.0378078863</v>
      </c>
    </row>
    <row r="255" spans="1:12" ht="17.25" thickBot="1">
      <c r="A255" s="39"/>
      <c r="B255" s="15"/>
      <c r="C255" s="16"/>
      <c r="D255" s="15"/>
      <c r="E255" s="16"/>
      <c r="F255" s="15"/>
      <c r="G255" s="16"/>
      <c r="H255" s="15"/>
      <c r="I255" s="16"/>
      <c r="J255" s="15"/>
      <c r="K255" s="16"/>
      <c r="L255" s="40"/>
    </row>
    <row r="256" spans="1:12" ht="17.25" thickTop="1">
      <c r="A256" s="44" t="s">
        <v>56</v>
      </c>
      <c r="B256" s="24">
        <f aca="true" t="shared" si="45" ref="B256:L256">SUM(B215:B237)-B254</f>
        <v>0</v>
      </c>
      <c r="C256" s="24">
        <f t="shared" si="45"/>
        <v>0</v>
      </c>
      <c r="D256" s="24">
        <f t="shared" si="45"/>
        <v>0</v>
      </c>
      <c r="E256" s="24">
        <f t="shared" si="45"/>
        <v>0</v>
      </c>
      <c r="F256" s="24">
        <f t="shared" si="45"/>
        <v>0</v>
      </c>
      <c r="G256" s="24">
        <f t="shared" si="45"/>
        <v>0</v>
      </c>
      <c r="H256" s="24">
        <f t="shared" si="45"/>
        <v>0</v>
      </c>
      <c r="I256" s="24">
        <f t="shared" si="45"/>
        <v>0</v>
      </c>
      <c r="J256" s="24">
        <f t="shared" si="45"/>
        <v>0</v>
      </c>
      <c r="K256" s="24">
        <f t="shared" si="45"/>
        <v>0</v>
      </c>
      <c r="L256" s="24">
        <f t="shared" si="45"/>
        <v>0</v>
      </c>
    </row>
    <row r="257" spans="1:12" ht="12.75">
      <c r="A257" s="43" t="s">
        <v>55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</sheetData>
  <sheetProtection/>
  <mergeCells count="9">
    <mergeCell ref="A1:L1"/>
    <mergeCell ref="A52:L52"/>
    <mergeCell ref="A105:L105"/>
    <mergeCell ref="A158:L158"/>
    <mergeCell ref="M210:M213"/>
    <mergeCell ref="N210:N213"/>
    <mergeCell ref="M159:M162"/>
    <mergeCell ref="N159:N162"/>
    <mergeCell ref="A209:L209"/>
  </mergeCells>
  <printOptions/>
  <pageMargins left="0.44" right="0.18" top="0.79" bottom="0.33" header="0.26" footer="0.17"/>
  <pageSetup fitToHeight="1" fitToWidth="1" horizontalDpi="600" verticalDpi="600" orientation="landscape" scale="60" r:id="rId3"/>
  <headerFooter alignWithMargins="0">
    <oddFooter>&amp;L&amp;D&amp;C&amp;F&amp;R&amp;T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SIERRA LEONE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 DEPARTMENT</dc:creator>
  <cp:keywords/>
  <dc:description/>
  <cp:lastModifiedBy>Rashid Koroma</cp:lastModifiedBy>
  <cp:lastPrinted>2016-08-30T10:33:50Z</cp:lastPrinted>
  <dcterms:created xsi:type="dcterms:W3CDTF">2000-03-14T16:50:15Z</dcterms:created>
  <dcterms:modified xsi:type="dcterms:W3CDTF">2016-12-09T10:04:21Z</dcterms:modified>
  <cp:category/>
  <cp:version/>
  <cp:contentType/>
  <cp:contentStatus/>
</cp:coreProperties>
</file>